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580" activeTab="0"/>
  </bookViews>
  <sheets>
    <sheet name="Газовиков 13А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<sst xmlns="http://schemas.openxmlformats.org/spreadsheetml/2006/main" count="80" uniqueCount="77">
  <si>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Квартира</t>
  </si>
  <si>
    <t>Начало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</si>
  <si>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</si>
  <si>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</si>
  <si>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</si>
  <si>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</si>
  <si>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</si>
  <si>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</si>
  <si>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Гкал</t>
  </si>
  <si>
    <t>Корректировка</t>
  </si>
  <si>
    <t>235/1</t>
  </si>
  <si>
    <t>Конец переиода</t>
  </si>
  <si>
    <t>Показания приборов учета отопления за ФЕВРАЛЬ  2020 г по адресу: г.Белгород ул.Газовиков д.13А</t>
  </si>
  <si>
    <t xml:space="preserve">Замена счетчиков </t>
  </si>
  <si>
    <t>7-10.02.2020</t>
  </si>
  <si>
    <t>(6,9898 (конеч.пок.)-4,734=2,2558</t>
  </si>
  <si>
    <t>(7,0205 (конеч.пок.)-6,480=0,5405</t>
  </si>
  <si>
    <t>(3,7953 (конеч.пок.)-3,365=0,4303</t>
  </si>
  <si>
    <t>(2,503 (конеч.пок.)-2,117=0,386</t>
  </si>
  <si>
    <t>(3,9235 (конеч.пок.)-3,708=0,2155</t>
  </si>
  <si>
    <t>(5,5819 (конеч.пок.)-5,089=0,4929</t>
  </si>
  <si>
    <t>(4,9154 (конеч.пок.)-4,745=0,1704</t>
  </si>
  <si>
    <t>(1,7495 (конеч.пок.)-1,573=0,1765</t>
  </si>
  <si>
    <t>(0,8435 (конеч.пок.)-0,737=0,1065</t>
  </si>
  <si>
    <t>(1,4422 (конеч.пок.)-1,148=0,2942</t>
  </si>
  <si>
    <t>(2,7081 (конеч.пок.)-2,458=0,2501</t>
  </si>
  <si>
    <t>(1,1363 (конеч.пок.)-1,032=0,1043</t>
  </si>
  <si>
    <t>(2,8674 (конеч.пок.)-2,421=0,4464</t>
  </si>
  <si>
    <t>(3,5357 (конеч.пок.)-3,449=0,0867</t>
  </si>
  <si>
    <t>(2,2644 (конеч.пок.)-2,013=0,2334</t>
  </si>
  <si>
    <t>(4,2877 (конеч.пок.)-3,797=0,4907</t>
  </si>
  <si>
    <t>(0,5832 (конеч.пок.)-0,563=0,0202</t>
  </si>
  <si>
    <t>(2,9545 (конеч.пок.)-2,513=0,4415</t>
  </si>
  <si>
    <t>(2,7799 (конеч.пок.)-2,435=0,3449</t>
  </si>
  <si>
    <t>(1,2885 (конеч.пок.)-1,289=0</t>
  </si>
  <si>
    <t>(4,5405 (конеч.пок.)-4,084=0,4565</t>
  </si>
  <si>
    <t>(3,168 (конеч.пок.)-3,154=0,014</t>
  </si>
  <si>
    <t>(0,9278 (конеч.пок.)-0,928=0</t>
  </si>
  <si>
    <t>(1,4971 (конеч.пок.)-1,417=0,0801</t>
  </si>
  <si>
    <t>(0,001 (конеч.пок.)-0,001=0</t>
  </si>
  <si>
    <t>(3,0338 (конеч.пок.)-2,616=0,4228</t>
  </si>
  <si>
    <t>(3,0950 (конеч.пок.)-2,792=0,303</t>
  </si>
  <si>
    <t>(3,3589 (конеч.пок.)-3,359=0</t>
  </si>
  <si>
    <t>(0,9115 (конеч.пок.)-0,885=0,0265</t>
  </si>
  <si>
    <t>(1,5325 (конеч.пок.)-1,521=0,0115</t>
  </si>
  <si>
    <t>(1,4017 (конеч.пок.)-1,321=0,0807</t>
  </si>
  <si>
    <t>(2,9849 (конеч.пок.)-2,548=0,4369</t>
  </si>
  <si>
    <t>(0,796 (конеч.пок.)-0,796=0</t>
  </si>
  <si>
    <t>(3,4110 (конеч.пок.)-3,266=0,145</t>
  </si>
  <si>
    <t>(3,3283 (конеч.пок.)-2,963=0,3653</t>
  </si>
  <si>
    <t>(2,0202 (конеч.пок.)-1,646=0,3742</t>
  </si>
  <si>
    <t>(2,3227 (конеч.пок.)-2,021=0,3017</t>
  </si>
  <si>
    <t>(2,1733 (конеч.пок.)-2,002=0,1713</t>
  </si>
  <si>
    <t>(1,7557 (конеч.пок.)-1,323=0,4327</t>
  </si>
  <si>
    <t>(3,4564 (конеч.пок.)-3,456=0</t>
  </si>
  <si>
    <t>(1,5275 (конеч.пок.)-1,198=0,3295</t>
  </si>
  <si>
    <t>(3,4359 (конеч.пок.)-3,263=0,1729</t>
  </si>
  <si>
    <t>(2,6001 (конеч.пок.)-2,600=0</t>
  </si>
  <si>
    <t>(1,9048 (конеч.пок.)-1,905=0</t>
  </si>
  <si>
    <t>(0,4996 (конеч.пок.)-0,500=0</t>
  </si>
  <si>
    <t>(3,0498 (конеч.пок.)-2,716=0,3338</t>
  </si>
  <si>
    <t>(3,4779 (конеч.пок.)-3,172=0,3059</t>
  </si>
  <si>
    <t>(2,3488 (конеч.пок.)-2,121=0,2278</t>
  </si>
  <si>
    <t>(2,8968 (конеч.пок.)-2,574=0,3228</t>
  </si>
  <si>
    <t>(1,6426 (конеч.пок.)-1,400=0,2426</t>
  </si>
  <si>
    <t>(2,8095 (конеч.пок.)-2,487=0,3225</t>
  </si>
  <si>
    <t>(1,9734 (конеч.пок.)-1,789=0,1844</t>
  </si>
  <si>
    <t>(1,9585 (конеч.пок.)-1,959=0</t>
  </si>
  <si>
    <t>(3,6512 (конеч.пок.)-3,499=0,1522</t>
  </si>
  <si>
    <t>(2,6822 (конеч.пок.)-2,682=0</t>
  </si>
  <si>
    <t>(1,6191 (конеч.пок.)-1,428=0,1911</t>
  </si>
  <si>
    <t>(4,2501 (конеч.пок.)-4,2501=0</t>
  </si>
  <si>
    <t>(2,5126 (конеч.пок.)-2,393=0,1196</t>
  </si>
  <si>
    <t>07.02.2020 устан</t>
  </si>
  <si>
    <t>(3,2427 (конеч.пок.)-2,888=0,3547</t>
  </si>
  <si>
    <t>(0,6510 (конеч.пок.)-0,537=0,114</t>
  </si>
  <si>
    <t>нет  счетчика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</si>
</sst>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  <numFmt numFmtId="183" formatCode="#,##0.000"/>
    <numFmt numFmtId="184" formatCode="[$-FC19]d\ mmmm\ yyyy\ &quot;г.&quot;"/>
    <numFmt numFmtId="185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180" fontId="39" fillId="0" borderId="0" xfId="0" applyNumberFormat="1" applyFont="1" applyAlignment="1">
      <alignment/>
    </xf>
    <xf numFmtId="180" fontId="42" fillId="0" borderId="0" xfId="0" applyNumberFormat="1" applyFont="1" applyAlignment="1">
      <alignment/>
    </xf>
    <xf numFmtId="0" fontId="41" fillId="0" borderId="10" xfId="0" applyFont="1" applyBorder="1" applyAlignment="1">
      <alignment vertical="center"/>
    </xf>
    <xf numFmtId="180" fontId="42" fillId="33" borderId="11" xfId="0" applyNumberFormat="1" applyFont="1" applyFill="1" applyBorder="1" applyAlignment="1">
      <alignment horizontal="center"/>
    </xf>
    <xf numFmtId="180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41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180" fontId="42" fillId="35" borderId="11" xfId="0" applyNumberFormat="1" applyFont="1" applyFill="1" applyBorder="1" applyAlignment="1">
      <alignment horizontal="center"/>
    </xf>
    <xf numFmtId="180" fontId="41" fillId="0" borderId="10" xfId="0" applyNumberFormat="1" applyFont="1" applyBorder="1" applyAlignment="1">
      <alignment horizontal="center" vertical="center" wrapText="1"/>
    </xf>
    <xf numFmtId="14" fontId="41" fillId="34" borderId="12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80" fontId="41" fillId="0" borderId="12" xfId="0" applyNumberFormat="1" applyFont="1" applyBorder="1" applyAlignment="1">
      <alignment horizontal="center" vertical="center" wrapText="1"/>
    </xf>
    <xf numFmtId="180" fontId="41" fillId="34" borderId="12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185" fontId="2" fillId="36" borderId="13" xfId="0" applyNumberFormat="1" applyFont="1" applyFill="1" applyBorder="1" applyAlignment="1">
      <alignment/>
    </xf>
    <xf numFmtId="185" fontId="44" fillId="36" borderId="10" xfId="0" applyNumberFormat="1" applyFont="1" applyFill="1" applyBorder="1" applyAlignment="1">
      <alignment horizontal="center" vertical="center"/>
    </xf>
    <xf numFmtId="185" fontId="44" fillId="37" borderId="10" xfId="0" applyNumberFormat="1" applyFont="1" applyFill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41" fillId="0" borderId="10" xfId="0" applyFont="1" applyBorder="1" applyAlignment="1">
      <alignment horizontal="left" vertical="center"/>
    </xf>
    <xf numFmtId="181" fontId="4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tabSelected="1" zoomScale="120" zoomScaleNormal="120" zoomScalePageLayoutView="0" workbookViewId="0" topLeftCell="A1">
      <pane xSplit="1" ySplit="5" topLeftCell="B2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44" sqref="E244:F244"/>
    </sheetView>
  </sheetViews>
  <sheetFormatPr defaultColWidth="9.140625" defaultRowHeight="15"/>
  <cols>
    <col min="1" max="1" width="10.57421875" style="0" customWidth="1"/>
    <col min="2" max="2" width="16.7109375" style="0" customWidth="1"/>
    <col min="3" max="3" width="18.00390625" style="10" customWidth="1"/>
    <col min="4" max="4" width="19.28125" style="10" customWidth="1"/>
    <col min="5" max="5" width="17.28125" style="0" customWidth="1"/>
    <col min="6" max="6" width="12.7109375" style="3" customWidth="1"/>
  </cols>
  <sheetData>
    <row r="1" spans="1:6" ht="48.75" customHeight="1">
      <c r="A1" s="33" t="s">
        <v>12</v>
      </c>
      <c r="B1" s="33"/>
      <c r="C1" s="33"/>
      <c r="D1" s="33"/>
      <c r="E1" s="33"/>
      <c r="F1" s="34"/>
    </row>
    <row r="2" spans="1:6" ht="17.25" customHeight="1">
      <c r="A2" s="29" t="s">
        <v>0</v>
      </c>
      <c r="B2" s="16"/>
      <c r="C2" s="31"/>
      <c r="D2" s="32"/>
      <c r="E2" s="32"/>
      <c r="F2" s="32"/>
    </row>
    <row r="3" spans="1:6" ht="30" customHeight="1">
      <c r="A3" s="29"/>
      <c r="B3" s="19" t="s">
        <v>13</v>
      </c>
      <c r="C3" s="17" t="s">
        <v>1</v>
      </c>
      <c r="D3" s="14" t="s">
        <v>11</v>
      </c>
      <c r="E3" s="29" t="s">
        <v>2</v>
      </c>
      <c r="F3" s="30" t="s">
        <v>7</v>
      </c>
    </row>
    <row r="4" spans="1:6" ht="18.75" customHeight="1">
      <c r="A4" s="29"/>
      <c r="B4" s="16" t="s">
        <v>8</v>
      </c>
      <c r="C4" s="18" t="s">
        <v>8</v>
      </c>
      <c r="D4" s="7" t="s">
        <v>8</v>
      </c>
      <c r="E4" s="29"/>
      <c r="F4" s="30"/>
    </row>
    <row r="5" spans="1:6" ht="34.5" customHeight="1">
      <c r="A5" s="29"/>
      <c r="B5" s="16" t="s">
        <v>14</v>
      </c>
      <c r="C5" s="15">
        <v>43857</v>
      </c>
      <c r="D5" s="15">
        <v>43888</v>
      </c>
      <c r="E5" s="29"/>
      <c r="F5" s="30"/>
    </row>
    <row r="6" spans="1:6" ht="19.5">
      <c r="A6" s="2">
        <v>1</v>
      </c>
      <c r="B6" s="20" t="s">
        <v>15</v>
      </c>
      <c r="C6" s="24">
        <v>0</v>
      </c>
      <c r="D6" s="24">
        <v>0.2027</v>
      </c>
      <c r="E6" s="25">
        <f>D6-C6+2.2558</f>
        <v>2.4585</v>
      </c>
      <c r="F6" s="6"/>
    </row>
    <row r="7" spans="1:6" ht="19.5">
      <c r="A7" s="2">
        <v>2</v>
      </c>
      <c r="B7" s="20" t="s">
        <v>16</v>
      </c>
      <c r="C7" s="24">
        <v>0</v>
      </c>
      <c r="D7" s="24">
        <v>0.2961</v>
      </c>
      <c r="E7" s="25">
        <f>D7-C7+0.5405</f>
        <v>0.8366</v>
      </c>
      <c r="F7" s="6"/>
    </row>
    <row r="8" spans="1:6" ht="19.5">
      <c r="A8" s="11">
        <v>3</v>
      </c>
      <c r="B8" s="20" t="s">
        <v>17</v>
      </c>
      <c r="C8" s="24">
        <v>0</v>
      </c>
      <c r="D8" s="24">
        <v>0.1341</v>
      </c>
      <c r="E8" s="25">
        <f>D8-C8+0.4303</f>
        <v>0.5644</v>
      </c>
      <c r="F8" s="6"/>
    </row>
    <row r="9" spans="1:6" ht="19.5">
      <c r="A9" s="11">
        <v>4</v>
      </c>
      <c r="B9" s="20" t="s">
        <v>18</v>
      </c>
      <c r="C9" s="24">
        <v>0</v>
      </c>
      <c r="D9" s="24">
        <v>0</v>
      </c>
      <c r="E9" s="25">
        <v>0.386</v>
      </c>
      <c r="F9" s="6"/>
    </row>
    <row r="10" spans="1:6" ht="19.5">
      <c r="A10" s="11">
        <v>5</v>
      </c>
      <c r="B10" s="20" t="s">
        <v>19</v>
      </c>
      <c r="C10" s="24">
        <v>0</v>
      </c>
      <c r="D10" s="24">
        <v>0.0964</v>
      </c>
      <c r="E10" s="25">
        <f>D10-C10+0.2155</f>
        <v>0.3119</v>
      </c>
      <c r="F10" s="6"/>
    </row>
    <row r="11" spans="1:6" ht="19.5">
      <c r="A11" s="11">
        <v>6</v>
      </c>
      <c r="B11" s="20" t="s">
        <v>20</v>
      </c>
      <c r="C11" s="24">
        <v>0</v>
      </c>
      <c r="D11" s="24">
        <v>0.1235</v>
      </c>
      <c r="E11" s="25">
        <f>D11-C11+0.4929</f>
        <v>0.6164000000000001</v>
      </c>
      <c r="F11" s="6"/>
    </row>
    <row r="12" spans="1:6" ht="19.5">
      <c r="A12" s="11">
        <v>7</v>
      </c>
      <c r="B12" s="20" t="s">
        <v>21</v>
      </c>
      <c r="C12" s="24">
        <v>0</v>
      </c>
      <c r="D12" s="24">
        <v>0</v>
      </c>
      <c r="E12" s="25">
        <v>0.1704</v>
      </c>
      <c r="F12" s="6"/>
    </row>
    <row r="13" spans="1:6" ht="19.5">
      <c r="A13" s="11">
        <v>8</v>
      </c>
      <c r="B13" s="20" t="s">
        <v>22</v>
      </c>
      <c r="C13" s="24">
        <v>0</v>
      </c>
      <c r="D13" s="24">
        <v>0.1706</v>
      </c>
      <c r="E13" s="25">
        <f>D13-C13+0.1765</f>
        <v>0.34709999999999996</v>
      </c>
      <c r="F13" s="6"/>
    </row>
    <row r="14" spans="1:6" ht="19.5">
      <c r="A14" s="11">
        <v>9</v>
      </c>
      <c r="B14" s="20" t="s">
        <v>23</v>
      </c>
      <c r="C14" s="24">
        <v>0</v>
      </c>
      <c r="D14" s="24">
        <v>0.3385</v>
      </c>
      <c r="E14" s="25">
        <f>D14-C14+0.1065</f>
        <v>0.445</v>
      </c>
      <c r="F14" s="6"/>
    </row>
    <row r="15" spans="1:6" ht="19.5">
      <c r="A15" s="11">
        <v>10</v>
      </c>
      <c r="B15" s="20" t="s">
        <v>24</v>
      </c>
      <c r="C15" s="24">
        <v>0</v>
      </c>
      <c r="D15" s="24">
        <v>0.3032</v>
      </c>
      <c r="E15" s="25">
        <f>D15-C15+0.2942</f>
        <v>0.5974</v>
      </c>
      <c r="F15" s="6"/>
    </row>
    <row r="16" spans="1:6" ht="19.5">
      <c r="A16" s="11">
        <v>11</v>
      </c>
      <c r="B16" s="20" t="s">
        <v>25</v>
      </c>
      <c r="C16" s="24">
        <v>0</v>
      </c>
      <c r="D16" s="24">
        <v>0.2095</v>
      </c>
      <c r="E16" s="25">
        <f>D16-C16+0.2501</f>
        <v>0.4596</v>
      </c>
      <c r="F16" s="6"/>
    </row>
    <row r="17" spans="1:6" ht="19.5">
      <c r="A17" s="11">
        <v>12</v>
      </c>
      <c r="B17" s="20" t="s">
        <v>26</v>
      </c>
      <c r="C17" s="24">
        <v>0</v>
      </c>
      <c r="D17" s="24">
        <v>0.3183</v>
      </c>
      <c r="E17" s="25">
        <f>D17-C17+0.1043</f>
        <v>0.42260000000000003</v>
      </c>
      <c r="F17" s="6"/>
    </row>
    <row r="18" spans="1:6" ht="19.5">
      <c r="A18" s="11">
        <v>13</v>
      </c>
      <c r="B18" s="20" t="s">
        <v>27</v>
      </c>
      <c r="C18" s="24">
        <v>0</v>
      </c>
      <c r="D18" s="24">
        <v>0.5726</v>
      </c>
      <c r="E18" s="25">
        <f>D18-C18+0.4464</f>
        <v>1.0190000000000001</v>
      </c>
      <c r="F18" s="6"/>
    </row>
    <row r="19" spans="1:6" ht="19.5">
      <c r="A19" s="11">
        <v>14</v>
      </c>
      <c r="B19" s="20" t="s">
        <v>28</v>
      </c>
      <c r="C19" s="24">
        <v>0</v>
      </c>
      <c r="D19" s="24">
        <v>0</v>
      </c>
      <c r="E19" s="25">
        <f>D19-C19+0.0867</f>
        <v>0.0867</v>
      </c>
      <c r="F19" s="6"/>
    </row>
    <row r="20" spans="1:6" ht="19.5">
      <c r="A20" s="11">
        <v>15</v>
      </c>
      <c r="B20" s="20" t="s">
        <v>29</v>
      </c>
      <c r="C20" s="24">
        <v>0</v>
      </c>
      <c r="D20" s="24">
        <v>0</v>
      </c>
      <c r="E20" s="25">
        <f>D20-C20+0.2334</f>
        <v>0.2334</v>
      </c>
      <c r="F20" s="6"/>
    </row>
    <row r="21" spans="1:6" ht="19.5">
      <c r="A21" s="11">
        <v>16</v>
      </c>
      <c r="B21" s="20" t="s">
        <v>30</v>
      </c>
      <c r="C21" s="24">
        <v>0</v>
      </c>
      <c r="D21" s="24">
        <v>0.4933</v>
      </c>
      <c r="E21" s="25">
        <f>D21-C21+0.4907</f>
        <v>0.984</v>
      </c>
      <c r="F21" s="6"/>
    </row>
    <row r="22" spans="1:6" ht="19.5">
      <c r="A22" s="11">
        <v>17</v>
      </c>
      <c r="B22" s="20" t="s">
        <v>31</v>
      </c>
      <c r="C22" s="24">
        <v>0</v>
      </c>
      <c r="D22" s="24">
        <v>0.0338</v>
      </c>
      <c r="E22" s="25">
        <f>D22-C22+0.0202</f>
        <v>0.05399999999999999</v>
      </c>
      <c r="F22" s="6"/>
    </row>
    <row r="23" spans="1:6" ht="19.5">
      <c r="A23" s="11">
        <v>18</v>
      </c>
      <c r="B23" s="20" t="s">
        <v>32</v>
      </c>
      <c r="C23" s="24">
        <v>0</v>
      </c>
      <c r="D23" s="24">
        <v>0.2791</v>
      </c>
      <c r="E23" s="25">
        <f>D23-C23+0.4415</f>
        <v>0.7206</v>
      </c>
      <c r="F23" s="6"/>
    </row>
    <row r="24" spans="1:6" ht="19.5">
      <c r="A24" s="11">
        <v>19</v>
      </c>
      <c r="B24" s="20" t="s">
        <v>33</v>
      </c>
      <c r="C24" s="24">
        <v>0</v>
      </c>
      <c r="D24" s="24">
        <v>0.2849</v>
      </c>
      <c r="E24" s="25">
        <f>D24-C24+0.3449</f>
        <v>0.6297999999999999</v>
      </c>
      <c r="F24" s="6"/>
    </row>
    <row r="25" spans="1:6" ht="15.75">
      <c r="A25" s="11">
        <v>20</v>
      </c>
      <c r="B25" s="20" t="s">
        <v>34</v>
      </c>
      <c r="C25" s="24">
        <v>0</v>
      </c>
      <c r="D25" s="24">
        <v>0</v>
      </c>
      <c r="E25" s="25">
        <f aca="true" t="shared" si="0" ref="E25:E88">D25-C25</f>
        <v>0</v>
      </c>
      <c r="F25" s="6"/>
    </row>
    <row r="26" spans="1:6" ht="19.5">
      <c r="A26" s="11">
        <v>21</v>
      </c>
      <c r="B26" s="20" t="s">
        <v>35</v>
      </c>
      <c r="C26" s="24">
        <v>0</v>
      </c>
      <c r="D26" s="24">
        <v>0.6332</v>
      </c>
      <c r="E26" s="25">
        <f>D26-C26+0.4565</f>
        <v>1.0897000000000001</v>
      </c>
      <c r="F26" s="6"/>
    </row>
    <row r="27" spans="1:6" ht="19.5">
      <c r="A27" s="11">
        <v>22</v>
      </c>
      <c r="B27" s="20" t="s">
        <v>36</v>
      </c>
      <c r="C27" s="24">
        <v>0</v>
      </c>
      <c r="D27" s="24">
        <v>0</v>
      </c>
      <c r="E27" s="25">
        <f>D27-C27+0.014</f>
        <v>0.014</v>
      </c>
      <c r="F27" s="6"/>
    </row>
    <row r="28" spans="1:6" ht="15.75">
      <c r="A28" s="11">
        <v>23</v>
      </c>
      <c r="B28" s="20" t="s">
        <v>37</v>
      </c>
      <c r="C28" s="24">
        <v>0</v>
      </c>
      <c r="D28" s="24">
        <v>0</v>
      </c>
      <c r="E28" s="25">
        <f t="shared" si="0"/>
        <v>0</v>
      </c>
      <c r="F28" s="6"/>
    </row>
    <row r="29" spans="1:6" ht="19.5">
      <c r="A29" s="11">
        <v>24</v>
      </c>
      <c r="B29" s="20" t="s">
        <v>38</v>
      </c>
      <c r="C29" s="24">
        <v>0</v>
      </c>
      <c r="D29" s="24">
        <v>0.123</v>
      </c>
      <c r="E29" s="25">
        <f>D29-C29+0.0801</f>
        <v>0.2031</v>
      </c>
      <c r="F29" s="6"/>
    </row>
    <row r="30" spans="1:6" ht="15.75">
      <c r="A30" s="11">
        <v>25</v>
      </c>
      <c r="B30" s="20" t="s">
        <v>39</v>
      </c>
      <c r="C30" s="24">
        <v>0</v>
      </c>
      <c r="D30" s="24">
        <v>0.0001</v>
      </c>
      <c r="E30" s="25">
        <f t="shared" si="0"/>
        <v>0.0001</v>
      </c>
      <c r="F30" s="6"/>
    </row>
    <row r="31" spans="1:6" ht="19.5">
      <c r="A31" s="11">
        <v>26</v>
      </c>
      <c r="B31" s="20" t="s">
        <v>40</v>
      </c>
      <c r="C31" s="24">
        <v>0</v>
      </c>
      <c r="D31" s="24">
        <v>0.6427</v>
      </c>
      <c r="E31" s="25">
        <f>D31-C31+0.4228</f>
        <v>1.0655000000000001</v>
      </c>
      <c r="F31" s="6"/>
    </row>
    <row r="32" spans="1:6" ht="19.5">
      <c r="A32" s="11">
        <v>27</v>
      </c>
      <c r="B32" s="20" t="s">
        <v>41</v>
      </c>
      <c r="C32" s="24">
        <v>0</v>
      </c>
      <c r="D32" s="24">
        <v>0.3021</v>
      </c>
      <c r="E32" s="25">
        <f>D32-C32+0.303</f>
        <v>0.6051</v>
      </c>
      <c r="F32" s="6"/>
    </row>
    <row r="33" spans="1:6" ht="15.75">
      <c r="A33" s="11">
        <v>28</v>
      </c>
      <c r="B33" s="20" t="s">
        <v>42</v>
      </c>
      <c r="C33" s="24">
        <v>0</v>
      </c>
      <c r="D33" s="24">
        <v>0</v>
      </c>
      <c r="E33" s="25">
        <f t="shared" si="0"/>
        <v>0</v>
      </c>
      <c r="F33" s="6"/>
    </row>
    <row r="34" spans="1:6" ht="19.5">
      <c r="A34" s="11">
        <v>29</v>
      </c>
      <c r="B34" s="20" t="s">
        <v>43</v>
      </c>
      <c r="C34" s="24">
        <v>0</v>
      </c>
      <c r="D34" s="24">
        <v>0.0282</v>
      </c>
      <c r="E34" s="25">
        <f>D34-C34+0.0265</f>
        <v>0.0547</v>
      </c>
      <c r="F34" s="6"/>
    </row>
    <row r="35" spans="1:6" ht="19.5">
      <c r="A35" s="11">
        <v>30</v>
      </c>
      <c r="B35" s="20" t="s">
        <v>44</v>
      </c>
      <c r="C35" s="24">
        <v>0</v>
      </c>
      <c r="D35" s="24">
        <v>0.0076</v>
      </c>
      <c r="E35" s="25">
        <f>D35-C35+0.0115</f>
        <v>0.0191</v>
      </c>
      <c r="F35" s="6"/>
    </row>
    <row r="36" spans="1:6" ht="19.5">
      <c r="A36" s="11">
        <v>31</v>
      </c>
      <c r="B36" s="20" t="s">
        <v>45</v>
      </c>
      <c r="C36" s="24">
        <v>0</v>
      </c>
      <c r="D36" s="24">
        <v>0.0296</v>
      </c>
      <c r="E36" s="25">
        <f>D36-C36+0.0807</f>
        <v>0.1103</v>
      </c>
      <c r="F36" s="6"/>
    </row>
    <row r="37" spans="1:6" ht="19.5">
      <c r="A37" s="11">
        <v>32</v>
      </c>
      <c r="B37" s="20" t="s">
        <v>46</v>
      </c>
      <c r="C37" s="24">
        <v>0</v>
      </c>
      <c r="D37" s="24">
        <v>0.6081</v>
      </c>
      <c r="E37" s="25">
        <f>D37-C37+0.4369</f>
        <v>1.045</v>
      </c>
      <c r="F37" s="6"/>
    </row>
    <row r="38" spans="1:6" ht="15.75">
      <c r="A38" s="11">
        <v>33</v>
      </c>
      <c r="B38" s="20" t="s">
        <v>47</v>
      </c>
      <c r="C38" s="24">
        <v>0</v>
      </c>
      <c r="D38" s="24">
        <v>0.0001</v>
      </c>
      <c r="E38" s="25">
        <f t="shared" si="0"/>
        <v>0.0001</v>
      </c>
      <c r="F38" s="6"/>
    </row>
    <row r="39" spans="1:6" ht="19.5">
      <c r="A39" s="11">
        <v>34</v>
      </c>
      <c r="B39" s="20" t="s">
        <v>48</v>
      </c>
      <c r="C39" s="24">
        <v>0</v>
      </c>
      <c r="D39" s="24">
        <v>0.5597</v>
      </c>
      <c r="E39" s="25">
        <f>D39-C39+0.145</f>
        <v>0.7047</v>
      </c>
      <c r="F39" s="6"/>
    </row>
    <row r="40" spans="1:6" ht="19.5">
      <c r="A40" s="11">
        <v>35</v>
      </c>
      <c r="B40" s="20" t="s">
        <v>49</v>
      </c>
      <c r="C40" s="24">
        <v>0</v>
      </c>
      <c r="D40" s="24">
        <v>0.3433</v>
      </c>
      <c r="E40" s="25">
        <f>D40-C40+0.3653</f>
        <v>0.7086</v>
      </c>
      <c r="F40" s="6"/>
    </row>
    <row r="41" spans="1:6" ht="19.5">
      <c r="A41" s="11">
        <v>36</v>
      </c>
      <c r="B41" s="20" t="s">
        <v>50</v>
      </c>
      <c r="C41" s="24">
        <v>0</v>
      </c>
      <c r="D41" s="24">
        <v>0.5796</v>
      </c>
      <c r="E41" s="25">
        <f>D41-C41+0.3742</f>
        <v>0.9538</v>
      </c>
      <c r="F41" s="6"/>
    </row>
    <row r="42" spans="1:6" ht="19.5">
      <c r="A42" s="11">
        <v>37</v>
      </c>
      <c r="B42" s="20" t="s">
        <v>51</v>
      </c>
      <c r="C42" s="24">
        <v>0</v>
      </c>
      <c r="D42" s="24">
        <v>0.2839</v>
      </c>
      <c r="E42" s="25">
        <f>D42-C42+0.3017</f>
        <v>0.5856</v>
      </c>
      <c r="F42" s="6"/>
    </row>
    <row r="43" spans="1:6" ht="19.5">
      <c r="A43" s="11">
        <v>38</v>
      </c>
      <c r="B43" s="20" t="s">
        <v>52</v>
      </c>
      <c r="C43" s="24">
        <v>0</v>
      </c>
      <c r="D43" s="24">
        <v>0.0072</v>
      </c>
      <c r="E43" s="25">
        <f>D43-C43+0.4327</f>
        <v>0.43989999999999996</v>
      </c>
      <c r="F43" s="6"/>
    </row>
    <row r="44" spans="1:6" ht="19.5">
      <c r="A44" s="11">
        <v>39</v>
      </c>
      <c r="B44" s="20" t="s">
        <v>53</v>
      </c>
      <c r="C44" s="24">
        <v>0</v>
      </c>
      <c r="D44" s="24">
        <v>0.5521</v>
      </c>
      <c r="E44" s="25">
        <f>D44-C44+0.4327</f>
        <v>0.9848</v>
      </c>
      <c r="F44" s="6"/>
    </row>
    <row r="45" spans="1:6" ht="15.75">
      <c r="A45" s="11">
        <v>40</v>
      </c>
      <c r="B45" s="20" t="s">
        <v>54</v>
      </c>
      <c r="C45" s="24">
        <v>0</v>
      </c>
      <c r="D45" s="24">
        <v>0</v>
      </c>
      <c r="E45" s="25">
        <f t="shared" si="0"/>
        <v>0</v>
      </c>
      <c r="F45" s="6"/>
    </row>
    <row r="46" spans="1:6" ht="19.5">
      <c r="A46" s="11">
        <v>41</v>
      </c>
      <c r="B46" s="20" t="s">
        <v>55</v>
      </c>
      <c r="C46" s="24">
        <v>0</v>
      </c>
      <c r="D46" s="24">
        <v>0.0062</v>
      </c>
      <c r="E46" s="25">
        <f>D46-C46+0.3295</f>
        <v>0.3357</v>
      </c>
      <c r="F46" s="6"/>
    </row>
    <row r="47" spans="1:6" ht="19.5">
      <c r="A47" s="11">
        <v>42</v>
      </c>
      <c r="B47" s="20" t="s">
        <v>56</v>
      </c>
      <c r="C47" s="24">
        <v>0</v>
      </c>
      <c r="D47" s="24">
        <v>0.0005</v>
      </c>
      <c r="E47" s="25">
        <f>D47-C47+0.1729</f>
        <v>0.1734</v>
      </c>
      <c r="F47" s="6"/>
    </row>
    <row r="48" spans="1:6" ht="15.75">
      <c r="A48" s="11">
        <v>43</v>
      </c>
      <c r="B48" s="20" t="s">
        <v>57</v>
      </c>
      <c r="C48" s="24">
        <v>0</v>
      </c>
      <c r="D48" s="24">
        <v>0.0001</v>
      </c>
      <c r="E48" s="25">
        <f t="shared" si="0"/>
        <v>0.0001</v>
      </c>
      <c r="F48" s="6"/>
    </row>
    <row r="49" spans="1:6" ht="15.75">
      <c r="A49" s="11">
        <v>44</v>
      </c>
      <c r="B49" s="20" t="s">
        <v>58</v>
      </c>
      <c r="C49" s="24">
        <v>0</v>
      </c>
      <c r="D49" s="24">
        <v>0.0001</v>
      </c>
      <c r="E49" s="25">
        <f t="shared" si="0"/>
        <v>0.0001</v>
      </c>
      <c r="F49" s="6"/>
    </row>
    <row r="50" spans="1:6" ht="15.75">
      <c r="A50" s="11">
        <v>45</v>
      </c>
      <c r="B50" s="20" t="s">
        <v>59</v>
      </c>
      <c r="C50" s="24">
        <v>0</v>
      </c>
      <c r="D50" s="24">
        <v>0.0001</v>
      </c>
      <c r="E50" s="25">
        <f t="shared" si="0"/>
        <v>0.0001</v>
      </c>
      <c r="F50" s="6"/>
    </row>
    <row r="51" spans="1:6" ht="19.5">
      <c r="A51" s="11">
        <v>46</v>
      </c>
      <c r="B51" s="20" t="s">
        <v>60</v>
      </c>
      <c r="C51" s="24">
        <v>0</v>
      </c>
      <c r="D51" s="24">
        <v>0.3473</v>
      </c>
      <c r="E51" s="25">
        <f>D51-C51+0.3338</f>
        <v>0.6811</v>
      </c>
      <c r="F51" s="6"/>
    </row>
    <row r="52" spans="1:6" ht="19.5">
      <c r="A52" s="11">
        <v>47</v>
      </c>
      <c r="B52" s="20" t="s">
        <v>61</v>
      </c>
      <c r="C52" s="24">
        <v>0</v>
      </c>
      <c r="D52" s="24">
        <v>0.4753</v>
      </c>
      <c r="E52" s="25">
        <f>D52-C52+0.3059</f>
        <v>0.7812</v>
      </c>
      <c r="F52" s="6"/>
    </row>
    <row r="53" spans="1:6" ht="19.5">
      <c r="A53" s="11">
        <v>48</v>
      </c>
      <c r="B53" s="20" t="s">
        <v>62</v>
      </c>
      <c r="C53" s="24">
        <v>0</v>
      </c>
      <c r="D53" s="24">
        <v>0.4885</v>
      </c>
      <c r="E53" s="25">
        <f>D53-C53+0.2278</f>
        <v>0.7162999999999999</v>
      </c>
      <c r="F53" s="6"/>
    </row>
    <row r="54" spans="1:6" ht="19.5">
      <c r="A54" s="11">
        <v>49</v>
      </c>
      <c r="B54" s="20" t="s">
        <v>63</v>
      </c>
      <c r="C54" s="24">
        <v>0</v>
      </c>
      <c r="D54" s="24">
        <v>0.6639</v>
      </c>
      <c r="E54" s="25">
        <f>D54-C54+0.3228</f>
        <v>0.9867</v>
      </c>
      <c r="F54" s="6"/>
    </row>
    <row r="55" spans="1:6" ht="19.5">
      <c r="A55" s="11">
        <v>50</v>
      </c>
      <c r="B55" s="20" t="s">
        <v>64</v>
      </c>
      <c r="C55" s="24">
        <v>0</v>
      </c>
      <c r="D55" s="24">
        <v>0.4833</v>
      </c>
      <c r="E55" s="25">
        <f>D55-C55+0.2426</f>
        <v>0.7259</v>
      </c>
      <c r="F55" s="6"/>
    </row>
    <row r="56" spans="1:6" ht="19.5">
      <c r="A56" s="11">
        <v>51</v>
      </c>
      <c r="B56" s="20" t="s">
        <v>65</v>
      </c>
      <c r="C56" s="24">
        <v>0</v>
      </c>
      <c r="D56" s="24">
        <v>0.6536</v>
      </c>
      <c r="E56" s="25">
        <f>D56-C56+0.3225</f>
        <v>0.9761</v>
      </c>
      <c r="F56" s="6"/>
    </row>
    <row r="57" spans="1:6" ht="19.5">
      <c r="A57" s="11">
        <v>52</v>
      </c>
      <c r="B57" s="20" t="s">
        <v>66</v>
      </c>
      <c r="C57" s="24">
        <v>0</v>
      </c>
      <c r="D57" s="24">
        <v>0.3811</v>
      </c>
      <c r="E57" s="25">
        <f>D57-C57+0.1844</f>
        <v>0.5655</v>
      </c>
      <c r="F57" s="6"/>
    </row>
    <row r="58" spans="1:6" ht="15.75">
      <c r="A58" s="11">
        <v>53</v>
      </c>
      <c r="B58" s="20" t="s">
        <v>67</v>
      </c>
      <c r="C58" s="24">
        <v>0</v>
      </c>
      <c r="D58" s="24">
        <v>0.0006</v>
      </c>
      <c r="E58" s="25">
        <f t="shared" si="0"/>
        <v>0.0006</v>
      </c>
      <c r="F58" s="6"/>
    </row>
    <row r="59" spans="1:6" ht="19.5">
      <c r="A59" s="11">
        <v>54</v>
      </c>
      <c r="B59" s="20" t="s">
        <v>68</v>
      </c>
      <c r="C59" s="24">
        <v>0</v>
      </c>
      <c r="D59" s="24">
        <v>0.219</v>
      </c>
      <c r="E59" s="25">
        <f>D59-C59+0.1522</f>
        <v>0.3712</v>
      </c>
      <c r="F59" s="6"/>
    </row>
    <row r="60" spans="1:6" ht="15.75">
      <c r="A60" s="11">
        <v>55</v>
      </c>
      <c r="B60" s="20" t="s">
        <v>69</v>
      </c>
      <c r="C60" s="24">
        <v>0</v>
      </c>
      <c r="D60" s="24">
        <v>0</v>
      </c>
      <c r="E60" s="25">
        <f t="shared" si="0"/>
        <v>0</v>
      </c>
      <c r="F60" s="6"/>
    </row>
    <row r="61" spans="1:6" ht="15.75">
      <c r="A61" s="11">
        <v>56</v>
      </c>
      <c r="B61" s="20"/>
      <c r="C61" s="24">
        <v>0.6215</v>
      </c>
      <c r="D61" s="24">
        <v>0.97</v>
      </c>
      <c r="E61" s="25">
        <f t="shared" si="0"/>
        <v>0.3484999999999999</v>
      </c>
      <c r="F61" s="6"/>
    </row>
    <row r="62" spans="1:6" ht="15.75">
      <c r="A62" s="11">
        <v>57</v>
      </c>
      <c r="B62" s="20"/>
      <c r="C62" s="24">
        <v>1.3028</v>
      </c>
      <c r="D62" s="24">
        <v>1.3999</v>
      </c>
      <c r="E62" s="25">
        <f t="shared" si="0"/>
        <v>0.09709999999999996</v>
      </c>
      <c r="F62" s="6"/>
    </row>
    <row r="63" spans="1:6" ht="15.75">
      <c r="A63" s="11">
        <v>58</v>
      </c>
      <c r="B63" s="20"/>
      <c r="C63" s="24">
        <v>1.847</v>
      </c>
      <c r="D63" s="24">
        <v>2.8576</v>
      </c>
      <c r="E63" s="25">
        <f t="shared" si="0"/>
        <v>1.0106000000000002</v>
      </c>
      <c r="F63" s="6"/>
    </row>
    <row r="64" spans="1:6" ht="15.75">
      <c r="A64" s="11">
        <v>59</v>
      </c>
      <c r="B64" s="20"/>
      <c r="C64" s="24">
        <v>0.3754</v>
      </c>
      <c r="D64" s="24">
        <v>0.3754</v>
      </c>
      <c r="E64" s="25">
        <f t="shared" si="0"/>
        <v>0</v>
      </c>
      <c r="F64" s="6"/>
    </row>
    <row r="65" spans="1:6" ht="19.5">
      <c r="A65" s="11">
        <v>60</v>
      </c>
      <c r="B65" s="20" t="s">
        <v>70</v>
      </c>
      <c r="C65" s="24">
        <v>0</v>
      </c>
      <c r="D65" s="24">
        <v>0.2299</v>
      </c>
      <c r="E65" s="25">
        <f>D65-C65+0.1911</f>
        <v>0.421</v>
      </c>
      <c r="F65" s="6"/>
    </row>
    <row r="66" spans="1:6" ht="15.75">
      <c r="A66" s="11">
        <v>61</v>
      </c>
      <c r="B66" s="20" t="s">
        <v>71</v>
      </c>
      <c r="C66" s="24">
        <v>0</v>
      </c>
      <c r="D66" s="24">
        <v>0.4178</v>
      </c>
      <c r="E66" s="25">
        <f t="shared" si="0"/>
        <v>0.4178</v>
      </c>
      <c r="F66" s="6"/>
    </row>
    <row r="67" spans="1:6" ht="19.5">
      <c r="A67" s="11">
        <v>62</v>
      </c>
      <c r="B67" s="20" t="s">
        <v>72</v>
      </c>
      <c r="C67" s="24">
        <v>0</v>
      </c>
      <c r="D67" s="24">
        <v>0.1497</v>
      </c>
      <c r="E67" s="25">
        <f>D67-C67+0.1196</f>
        <v>0.2693</v>
      </c>
      <c r="F67" s="6"/>
    </row>
    <row r="68" spans="1:6" ht="15.75">
      <c r="A68" s="11">
        <v>63</v>
      </c>
      <c r="B68" s="21"/>
      <c r="C68" s="24">
        <v>1.3888</v>
      </c>
      <c r="D68" s="24">
        <v>2.0667</v>
      </c>
      <c r="E68" s="25">
        <f t="shared" si="0"/>
        <v>0.6779</v>
      </c>
      <c r="F68" s="6"/>
    </row>
    <row r="69" spans="1:6" ht="15.75">
      <c r="A69" s="11">
        <v>64</v>
      </c>
      <c r="B69" s="21"/>
      <c r="C69" s="24">
        <v>1.4233</v>
      </c>
      <c r="D69" s="24">
        <v>1.7382</v>
      </c>
      <c r="E69" s="25">
        <f t="shared" si="0"/>
        <v>0.31489999999999996</v>
      </c>
      <c r="F69" s="6"/>
    </row>
    <row r="70" spans="1:6" ht="15.75">
      <c r="A70" s="11">
        <v>65</v>
      </c>
      <c r="B70" s="21"/>
      <c r="C70" s="24">
        <v>0</v>
      </c>
      <c r="D70" s="24">
        <v>0.1232</v>
      </c>
      <c r="E70" s="25">
        <f t="shared" si="0"/>
        <v>0.1232</v>
      </c>
      <c r="F70" s="6"/>
    </row>
    <row r="71" spans="1:6" ht="15.75">
      <c r="A71" s="11">
        <v>66</v>
      </c>
      <c r="B71" s="21"/>
      <c r="C71" s="24">
        <v>0.8376</v>
      </c>
      <c r="D71" s="24">
        <v>1.0969</v>
      </c>
      <c r="E71" s="25">
        <f t="shared" si="0"/>
        <v>0.2593</v>
      </c>
      <c r="F71" s="6"/>
    </row>
    <row r="72" spans="1:6" s="10" customFormat="1" ht="15.75">
      <c r="A72" s="12">
        <v>67</v>
      </c>
      <c r="B72" s="21"/>
      <c r="C72" s="24">
        <v>0.3885</v>
      </c>
      <c r="D72" s="24">
        <v>0.6785</v>
      </c>
      <c r="E72" s="25">
        <f t="shared" si="0"/>
        <v>0.29</v>
      </c>
      <c r="F72" s="13"/>
    </row>
    <row r="73" spans="1:6" ht="15.75">
      <c r="A73" s="11">
        <v>68</v>
      </c>
      <c r="B73" s="21"/>
      <c r="C73" s="24">
        <v>1.4649</v>
      </c>
      <c r="D73" s="24">
        <v>2.3604</v>
      </c>
      <c r="E73" s="25">
        <f t="shared" si="0"/>
        <v>0.8954999999999997</v>
      </c>
      <c r="F73" s="6"/>
    </row>
    <row r="74" spans="1:6" ht="15.75">
      <c r="A74" s="11">
        <v>69</v>
      </c>
      <c r="B74" s="21"/>
      <c r="C74" s="24">
        <v>1.0601</v>
      </c>
      <c r="D74" s="24">
        <v>1.5937</v>
      </c>
      <c r="E74" s="25">
        <f t="shared" si="0"/>
        <v>0.5335999999999999</v>
      </c>
      <c r="F74" s="6"/>
    </row>
    <row r="75" spans="1:6" ht="15.75">
      <c r="A75" s="11">
        <v>70</v>
      </c>
      <c r="B75" s="21"/>
      <c r="C75" s="24">
        <v>1.3</v>
      </c>
      <c r="D75" s="24">
        <v>1.6992</v>
      </c>
      <c r="E75" s="25">
        <f t="shared" si="0"/>
        <v>0.3992</v>
      </c>
      <c r="F75" s="6"/>
    </row>
    <row r="76" spans="1:6" ht="15.75">
      <c r="A76" s="11">
        <v>71</v>
      </c>
      <c r="B76" s="21"/>
      <c r="C76" s="24">
        <v>1.1737</v>
      </c>
      <c r="D76" s="24">
        <v>1.9769</v>
      </c>
      <c r="E76" s="25">
        <f t="shared" si="0"/>
        <v>0.8032000000000001</v>
      </c>
      <c r="F76" s="6"/>
    </row>
    <row r="77" spans="1:6" ht="15.75">
      <c r="A77" s="11">
        <v>72</v>
      </c>
      <c r="B77" s="21"/>
      <c r="C77" s="24">
        <v>0.6406</v>
      </c>
      <c r="D77" s="24">
        <v>0.6406</v>
      </c>
      <c r="E77" s="25">
        <f t="shared" si="0"/>
        <v>0</v>
      </c>
      <c r="F77" s="6"/>
    </row>
    <row r="78" spans="1:6" ht="15.75">
      <c r="A78" s="11">
        <v>73</v>
      </c>
      <c r="B78" s="21"/>
      <c r="C78" s="24">
        <v>0.0471</v>
      </c>
      <c r="D78" s="24">
        <v>0.1476</v>
      </c>
      <c r="E78" s="25">
        <f t="shared" si="0"/>
        <v>0.1005</v>
      </c>
      <c r="F78" s="6"/>
    </row>
    <row r="79" spans="1:6" ht="15.75">
      <c r="A79" s="11">
        <v>74</v>
      </c>
      <c r="B79" s="21"/>
      <c r="C79" s="24">
        <v>1.6442</v>
      </c>
      <c r="D79" s="24">
        <v>2.3311</v>
      </c>
      <c r="E79" s="25">
        <f t="shared" si="0"/>
        <v>0.6869000000000001</v>
      </c>
      <c r="F79" s="6"/>
    </row>
    <row r="80" spans="1:6" ht="15.75">
      <c r="A80" s="11">
        <v>75</v>
      </c>
      <c r="B80" s="21"/>
      <c r="C80" s="24">
        <v>0.6128</v>
      </c>
      <c r="D80" s="24">
        <v>0.7548</v>
      </c>
      <c r="E80" s="25">
        <f t="shared" si="0"/>
        <v>0.14200000000000002</v>
      </c>
      <c r="F80" s="6"/>
    </row>
    <row r="81" spans="1:6" ht="15.75">
      <c r="A81" s="11">
        <v>76</v>
      </c>
      <c r="B81" s="21"/>
      <c r="C81" s="24">
        <v>0.2762</v>
      </c>
      <c r="D81" s="24">
        <v>0.5264</v>
      </c>
      <c r="E81" s="25">
        <f t="shared" si="0"/>
        <v>0.2502</v>
      </c>
      <c r="F81" s="6"/>
    </row>
    <row r="82" spans="1:6" ht="15.75">
      <c r="A82" s="11">
        <v>77</v>
      </c>
      <c r="B82" s="21"/>
      <c r="C82" s="24">
        <v>1.7684</v>
      </c>
      <c r="D82" s="24">
        <v>2.6353</v>
      </c>
      <c r="E82" s="25">
        <f t="shared" si="0"/>
        <v>0.8669</v>
      </c>
      <c r="F82" s="6"/>
    </row>
    <row r="83" spans="1:6" ht="15.75">
      <c r="A83" s="11">
        <v>78</v>
      </c>
      <c r="B83" s="21"/>
      <c r="C83" s="24">
        <v>0.5952</v>
      </c>
      <c r="D83" s="24">
        <v>0.5952</v>
      </c>
      <c r="E83" s="25">
        <f t="shared" si="0"/>
        <v>0</v>
      </c>
      <c r="F83" s="6"/>
    </row>
    <row r="84" spans="1:6" ht="15.75">
      <c r="A84" s="11">
        <v>79</v>
      </c>
      <c r="B84" s="21"/>
      <c r="C84" s="24">
        <v>0.2736</v>
      </c>
      <c r="D84" s="24">
        <v>0.645</v>
      </c>
      <c r="E84" s="25">
        <f t="shared" si="0"/>
        <v>0.3714</v>
      </c>
      <c r="F84" s="6"/>
    </row>
    <row r="85" spans="1:6" ht="15.75">
      <c r="A85" s="11">
        <v>80</v>
      </c>
      <c r="B85" s="21"/>
      <c r="C85" s="24">
        <v>1.5543</v>
      </c>
      <c r="D85" s="24">
        <v>2.2425</v>
      </c>
      <c r="E85" s="25">
        <f t="shared" si="0"/>
        <v>0.6882000000000001</v>
      </c>
      <c r="F85" s="6"/>
    </row>
    <row r="86" spans="1:6" ht="15.75">
      <c r="A86" s="11">
        <v>81</v>
      </c>
      <c r="B86" s="21"/>
      <c r="C86" s="24">
        <v>1.4279</v>
      </c>
      <c r="D86" s="24">
        <v>1.7202</v>
      </c>
      <c r="E86" s="25">
        <f t="shared" si="0"/>
        <v>0.2923</v>
      </c>
      <c r="F86" s="6"/>
    </row>
    <row r="87" spans="1:6" ht="15.75">
      <c r="A87" s="11">
        <v>82</v>
      </c>
      <c r="B87" s="21"/>
      <c r="C87" s="24">
        <v>3.9874</v>
      </c>
      <c r="D87" s="24">
        <v>5.308</v>
      </c>
      <c r="E87" s="25">
        <f t="shared" si="0"/>
        <v>1.3205999999999998</v>
      </c>
      <c r="F87" s="6"/>
    </row>
    <row r="88" spans="1:6" ht="15.75">
      <c r="A88" s="11">
        <v>83</v>
      </c>
      <c r="B88" s="21"/>
      <c r="C88" s="24">
        <v>0.2082</v>
      </c>
      <c r="D88" s="24">
        <v>0.219</v>
      </c>
      <c r="E88" s="25">
        <f t="shared" si="0"/>
        <v>0.010800000000000004</v>
      </c>
      <c r="F88" s="6"/>
    </row>
    <row r="89" spans="1:6" ht="15.75">
      <c r="A89" s="11">
        <v>84</v>
      </c>
      <c r="B89" s="21"/>
      <c r="C89" s="24">
        <v>1.2935</v>
      </c>
      <c r="D89" s="24">
        <v>1.9542</v>
      </c>
      <c r="E89" s="25">
        <f aca="true" t="shared" si="1" ref="E89:E152">D89-C89</f>
        <v>0.6606999999999998</v>
      </c>
      <c r="F89" s="6"/>
    </row>
    <row r="90" spans="1:6" ht="15.75">
      <c r="A90" s="11">
        <v>85</v>
      </c>
      <c r="B90" s="21"/>
      <c r="C90" s="24">
        <v>1.4976</v>
      </c>
      <c r="D90" s="24">
        <v>1.5855</v>
      </c>
      <c r="E90" s="25">
        <f t="shared" si="1"/>
        <v>0.08789999999999987</v>
      </c>
      <c r="F90" s="6"/>
    </row>
    <row r="91" spans="1:6" ht="15.75">
      <c r="A91" s="11">
        <v>86</v>
      </c>
      <c r="B91" s="21"/>
      <c r="C91" s="24">
        <v>0.3189</v>
      </c>
      <c r="D91" s="24">
        <v>0.3189</v>
      </c>
      <c r="E91" s="25">
        <f t="shared" si="1"/>
        <v>0</v>
      </c>
      <c r="F91" s="6"/>
    </row>
    <row r="92" spans="1:6" ht="15.75">
      <c r="A92" s="11">
        <v>87</v>
      </c>
      <c r="B92" s="21"/>
      <c r="C92" s="24">
        <v>0.0731</v>
      </c>
      <c r="D92" s="24">
        <v>0.0946</v>
      </c>
      <c r="E92" s="25">
        <f t="shared" si="1"/>
        <v>0.021500000000000005</v>
      </c>
      <c r="F92" s="6"/>
    </row>
    <row r="93" spans="1:6" ht="15.75">
      <c r="A93" s="11">
        <v>88</v>
      </c>
      <c r="B93" s="21"/>
      <c r="C93" s="24">
        <v>0.7802</v>
      </c>
      <c r="D93" s="24">
        <v>0.9256</v>
      </c>
      <c r="E93" s="25">
        <f t="shared" si="1"/>
        <v>0.14539999999999997</v>
      </c>
      <c r="F93" s="6"/>
    </row>
    <row r="94" spans="1:6" ht="15.75">
      <c r="A94" s="11">
        <v>89</v>
      </c>
      <c r="B94" s="21"/>
      <c r="C94" s="24">
        <v>1.2638</v>
      </c>
      <c r="D94" s="24">
        <v>1.8845</v>
      </c>
      <c r="E94" s="25">
        <f t="shared" si="1"/>
        <v>0.6207</v>
      </c>
      <c r="F94" s="6"/>
    </row>
    <row r="95" spans="1:6" ht="15.75">
      <c r="A95" s="11">
        <v>90</v>
      </c>
      <c r="B95" s="21"/>
      <c r="C95" s="24">
        <v>0.186</v>
      </c>
      <c r="D95" s="24">
        <v>0.6595</v>
      </c>
      <c r="E95" s="25">
        <f t="shared" si="1"/>
        <v>0.4735</v>
      </c>
      <c r="F95" s="6"/>
    </row>
    <row r="96" spans="1:6" ht="15.75">
      <c r="A96" s="11">
        <v>91</v>
      </c>
      <c r="B96" s="21"/>
      <c r="C96" s="24">
        <v>0.0734</v>
      </c>
      <c r="D96" s="24">
        <v>0.1466</v>
      </c>
      <c r="E96" s="25">
        <f t="shared" si="1"/>
        <v>0.0732</v>
      </c>
      <c r="F96" s="6"/>
    </row>
    <row r="97" spans="1:6" ht="15.75">
      <c r="A97" s="11">
        <v>92</v>
      </c>
      <c r="B97" s="21"/>
      <c r="C97" s="24">
        <v>1.7616</v>
      </c>
      <c r="D97" s="24">
        <v>2.4583</v>
      </c>
      <c r="E97" s="25">
        <f t="shared" si="1"/>
        <v>0.6966999999999999</v>
      </c>
      <c r="F97" s="6"/>
    </row>
    <row r="98" spans="1:6" ht="15.75">
      <c r="A98" s="11">
        <v>93</v>
      </c>
      <c r="B98" s="21"/>
      <c r="C98" s="24">
        <v>0.4647</v>
      </c>
      <c r="D98" s="24">
        <v>0.6649</v>
      </c>
      <c r="E98" s="25">
        <f t="shared" si="1"/>
        <v>0.20020000000000004</v>
      </c>
      <c r="F98" s="6"/>
    </row>
    <row r="99" spans="1:6" ht="15.75">
      <c r="A99" s="11">
        <v>94</v>
      </c>
      <c r="B99" s="21"/>
      <c r="C99" s="24">
        <v>0.0005</v>
      </c>
      <c r="D99" s="24">
        <v>0.0005</v>
      </c>
      <c r="E99" s="25">
        <f t="shared" si="1"/>
        <v>0</v>
      </c>
      <c r="F99" s="6"/>
    </row>
    <row r="100" spans="1:6" ht="15.75">
      <c r="A100" s="11">
        <v>95</v>
      </c>
      <c r="B100" s="21"/>
      <c r="C100" s="24">
        <v>0.6178</v>
      </c>
      <c r="D100" s="24">
        <v>0.75</v>
      </c>
      <c r="E100" s="25">
        <f t="shared" si="1"/>
        <v>0.13219999999999998</v>
      </c>
      <c r="F100" s="6"/>
    </row>
    <row r="101" spans="1:6" ht="15.75">
      <c r="A101" s="11">
        <v>96</v>
      </c>
      <c r="B101" s="21"/>
      <c r="C101" s="24">
        <v>1.3478</v>
      </c>
      <c r="D101" s="24">
        <v>1.4883</v>
      </c>
      <c r="E101" s="25">
        <f t="shared" si="1"/>
        <v>0.14049999999999985</v>
      </c>
      <c r="F101" s="6"/>
    </row>
    <row r="102" spans="1:6" ht="15.75">
      <c r="A102" s="11">
        <v>97</v>
      </c>
      <c r="B102" s="21"/>
      <c r="C102" s="24">
        <v>2.0748</v>
      </c>
      <c r="D102" s="24">
        <v>3.1754</v>
      </c>
      <c r="E102" s="25">
        <f t="shared" si="1"/>
        <v>1.1005999999999996</v>
      </c>
      <c r="F102" s="6"/>
    </row>
    <row r="103" spans="1:6" ht="15.75">
      <c r="A103" s="11">
        <v>98</v>
      </c>
      <c r="B103" s="21"/>
      <c r="C103" s="24">
        <v>2.7201</v>
      </c>
      <c r="D103" s="24">
        <v>3.2179</v>
      </c>
      <c r="E103" s="25">
        <f t="shared" si="1"/>
        <v>0.49780000000000024</v>
      </c>
      <c r="F103" s="6"/>
    </row>
    <row r="104" spans="1:6" ht="15.75">
      <c r="A104" s="11">
        <v>99</v>
      </c>
      <c r="B104" s="21"/>
      <c r="C104" s="24">
        <v>1.2317</v>
      </c>
      <c r="D104" s="24">
        <v>1.5302</v>
      </c>
      <c r="E104" s="25">
        <f t="shared" si="1"/>
        <v>0.2985</v>
      </c>
      <c r="F104" s="6"/>
    </row>
    <row r="105" spans="1:6" ht="15.75">
      <c r="A105" s="11">
        <v>100</v>
      </c>
      <c r="B105" s="21"/>
      <c r="C105" s="24">
        <v>1.2367</v>
      </c>
      <c r="D105" s="24">
        <v>1.8228</v>
      </c>
      <c r="E105" s="25">
        <f t="shared" si="1"/>
        <v>0.5861000000000001</v>
      </c>
      <c r="F105" s="6"/>
    </row>
    <row r="106" spans="1:6" ht="15.75">
      <c r="A106" s="11">
        <v>101</v>
      </c>
      <c r="B106" s="21"/>
      <c r="C106" s="24">
        <v>0.66</v>
      </c>
      <c r="D106" s="24">
        <v>0.66</v>
      </c>
      <c r="E106" s="25">
        <f t="shared" si="1"/>
        <v>0</v>
      </c>
      <c r="F106" s="6"/>
    </row>
    <row r="107" spans="1:6" ht="15.75">
      <c r="A107" s="11">
        <v>102</v>
      </c>
      <c r="B107" s="21"/>
      <c r="C107" s="24">
        <v>1.9428</v>
      </c>
      <c r="D107" s="24">
        <v>2.9256</v>
      </c>
      <c r="E107" s="25">
        <f t="shared" si="1"/>
        <v>0.9828000000000001</v>
      </c>
      <c r="F107" s="6"/>
    </row>
    <row r="108" spans="1:6" ht="15.75">
      <c r="A108" s="11">
        <v>103</v>
      </c>
      <c r="B108" s="21"/>
      <c r="C108" s="24">
        <v>3.2511</v>
      </c>
      <c r="D108" s="24">
        <v>3.6419</v>
      </c>
      <c r="E108" s="25">
        <f t="shared" si="1"/>
        <v>0.39080000000000004</v>
      </c>
      <c r="F108" s="6"/>
    </row>
    <row r="109" spans="1:6" ht="15.75">
      <c r="A109" s="11">
        <v>104</v>
      </c>
      <c r="B109" s="21"/>
      <c r="C109" s="24">
        <v>1.2912</v>
      </c>
      <c r="D109" s="24">
        <v>2.5107</v>
      </c>
      <c r="E109" s="25">
        <f t="shared" si="1"/>
        <v>1.2195</v>
      </c>
      <c r="F109" s="6"/>
    </row>
    <row r="110" spans="1:6" ht="15.75">
      <c r="A110" s="11">
        <v>105</v>
      </c>
      <c r="B110" s="21"/>
      <c r="C110" s="24">
        <v>1.1411</v>
      </c>
      <c r="D110" s="24">
        <v>1.7182</v>
      </c>
      <c r="E110" s="25">
        <f t="shared" si="1"/>
        <v>0.5771</v>
      </c>
      <c r="F110" s="6"/>
    </row>
    <row r="111" spans="1:6" ht="15.75">
      <c r="A111" s="11">
        <v>106</v>
      </c>
      <c r="B111" s="21"/>
      <c r="C111" s="24">
        <v>1.1453</v>
      </c>
      <c r="D111" s="24">
        <v>1.64</v>
      </c>
      <c r="E111" s="25">
        <f t="shared" si="1"/>
        <v>0.4946999999999999</v>
      </c>
      <c r="F111" s="6"/>
    </row>
    <row r="112" spans="1:6" ht="15.75">
      <c r="A112" s="11">
        <v>107</v>
      </c>
      <c r="B112" s="21"/>
      <c r="C112" s="24">
        <v>0.4107</v>
      </c>
      <c r="D112" s="24">
        <v>0.5383</v>
      </c>
      <c r="E112" s="25">
        <f t="shared" si="1"/>
        <v>0.1276</v>
      </c>
      <c r="F112" s="6"/>
    </row>
    <row r="113" spans="1:6" ht="15.75">
      <c r="A113" s="11">
        <v>108</v>
      </c>
      <c r="B113" s="21" t="s">
        <v>73</v>
      </c>
      <c r="C113" s="24">
        <v>1.8115</v>
      </c>
      <c r="D113" s="24">
        <v>2.4406</v>
      </c>
      <c r="E113" s="25">
        <f t="shared" si="1"/>
        <v>0.6290999999999998</v>
      </c>
      <c r="F113" s="6"/>
    </row>
    <row r="114" spans="1:6" ht="15.75">
      <c r="A114" s="11">
        <v>109</v>
      </c>
      <c r="B114" s="21"/>
      <c r="C114" s="24">
        <v>0.2249</v>
      </c>
      <c r="D114" s="24">
        <v>1.0898</v>
      </c>
      <c r="E114" s="25">
        <f t="shared" si="1"/>
        <v>0.8649000000000001</v>
      </c>
      <c r="F114" s="6"/>
    </row>
    <row r="115" spans="1:6" ht="15.75">
      <c r="A115" s="11">
        <v>110</v>
      </c>
      <c r="B115" s="21"/>
      <c r="C115" s="24">
        <v>2.3344</v>
      </c>
      <c r="D115" s="24">
        <v>3.4791</v>
      </c>
      <c r="E115" s="25">
        <f t="shared" si="1"/>
        <v>1.1446999999999998</v>
      </c>
      <c r="F115" s="6"/>
    </row>
    <row r="116" spans="1:6" ht="15.75">
      <c r="A116" s="11">
        <v>111</v>
      </c>
      <c r="B116" s="21"/>
      <c r="C116" s="24">
        <v>0.7129</v>
      </c>
      <c r="D116" s="24">
        <v>1.4541</v>
      </c>
      <c r="E116" s="25">
        <f t="shared" si="1"/>
        <v>0.7412</v>
      </c>
      <c r="F116" s="6"/>
    </row>
    <row r="117" spans="1:6" ht="15.75">
      <c r="A117" s="11">
        <v>112</v>
      </c>
      <c r="B117" s="21"/>
      <c r="C117" s="24">
        <v>3.422</v>
      </c>
      <c r="D117" s="24">
        <v>3.5196</v>
      </c>
      <c r="E117" s="25">
        <f t="shared" si="1"/>
        <v>0.09759999999999991</v>
      </c>
      <c r="F117" s="6"/>
    </row>
    <row r="118" spans="1:6" ht="15.75">
      <c r="A118" s="11">
        <v>113</v>
      </c>
      <c r="B118" s="21"/>
      <c r="C118" s="24">
        <v>1.4364</v>
      </c>
      <c r="D118" s="24">
        <v>1.9382</v>
      </c>
      <c r="E118" s="25">
        <f t="shared" si="1"/>
        <v>0.5018</v>
      </c>
      <c r="F118" s="6"/>
    </row>
    <row r="119" spans="1:6" ht="15.75">
      <c r="A119" s="11">
        <v>114</v>
      </c>
      <c r="B119" s="21"/>
      <c r="C119" s="24">
        <v>0.7284</v>
      </c>
      <c r="D119" s="24">
        <v>0.9008</v>
      </c>
      <c r="E119" s="25">
        <f t="shared" si="1"/>
        <v>0.1724</v>
      </c>
      <c r="F119" s="6"/>
    </row>
    <row r="120" spans="1:6" ht="15.75">
      <c r="A120" s="11">
        <v>115</v>
      </c>
      <c r="B120" s="21"/>
      <c r="C120" s="24">
        <v>1.2611</v>
      </c>
      <c r="D120" s="24">
        <v>1.407</v>
      </c>
      <c r="E120" s="25">
        <f t="shared" si="1"/>
        <v>0.14589999999999992</v>
      </c>
      <c r="F120" s="6"/>
    </row>
    <row r="121" spans="1:6" ht="15.75">
      <c r="A121" s="11">
        <v>116</v>
      </c>
      <c r="B121" s="21"/>
      <c r="C121" s="24">
        <v>1.1538</v>
      </c>
      <c r="D121" s="24">
        <v>1.3569</v>
      </c>
      <c r="E121" s="25">
        <f t="shared" si="1"/>
        <v>0.20310000000000006</v>
      </c>
      <c r="F121" s="6"/>
    </row>
    <row r="122" spans="1:6" ht="15.75">
      <c r="A122" s="11">
        <v>117</v>
      </c>
      <c r="B122" s="21"/>
      <c r="C122" s="24">
        <v>0.8832</v>
      </c>
      <c r="D122" s="24">
        <v>1.2542</v>
      </c>
      <c r="E122" s="25">
        <f t="shared" si="1"/>
        <v>0.371</v>
      </c>
      <c r="F122" s="6"/>
    </row>
    <row r="123" spans="1:6" ht="15.75">
      <c r="A123" s="11">
        <v>118</v>
      </c>
      <c r="B123" s="21"/>
      <c r="C123" s="24">
        <v>1.5153</v>
      </c>
      <c r="D123" s="24">
        <v>2.0188</v>
      </c>
      <c r="E123" s="25">
        <f t="shared" si="1"/>
        <v>0.5035000000000001</v>
      </c>
      <c r="F123" s="6"/>
    </row>
    <row r="124" spans="1:6" ht="15.75">
      <c r="A124" s="11">
        <v>119</v>
      </c>
      <c r="B124" s="21"/>
      <c r="C124" s="24">
        <v>4.5263</v>
      </c>
      <c r="D124" s="24">
        <v>4.7467</v>
      </c>
      <c r="E124" s="26">
        <f t="shared" si="1"/>
        <v>0.2203999999999997</v>
      </c>
      <c r="F124" s="6"/>
    </row>
    <row r="125" spans="1:6" ht="15.75">
      <c r="A125" s="11">
        <v>120</v>
      </c>
      <c r="B125" s="21"/>
      <c r="C125" s="24">
        <v>2.7681</v>
      </c>
      <c r="D125" s="24">
        <v>3.7776</v>
      </c>
      <c r="E125" s="25">
        <f t="shared" si="1"/>
        <v>1.0095</v>
      </c>
      <c r="F125" s="6"/>
    </row>
    <row r="126" spans="1:6" ht="19.5">
      <c r="A126" s="11">
        <v>121</v>
      </c>
      <c r="B126" s="20" t="s">
        <v>74</v>
      </c>
      <c r="C126" s="24">
        <v>0</v>
      </c>
      <c r="D126" s="24" t="s">
        <v>76</v>
      </c>
      <c r="E126" s="25">
        <v>0.3547</v>
      </c>
      <c r="F126" s="6">
        <v>0.87</v>
      </c>
    </row>
    <row r="127" spans="1:6" ht="15.75">
      <c r="A127" s="11">
        <v>122</v>
      </c>
      <c r="B127" s="21"/>
      <c r="C127" s="24">
        <v>2.151</v>
      </c>
      <c r="D127" s="24">
        <v>2.2275</v>
      </c>
      <c r="E127" s="25">
        <f t="shared" si="1"/>
        <v>0.07650000000000023</v>
      </c>
      <c r="F127" s="6"/>
    </row>
    <row r="128" spans="1:6" ht="15.75">
      <c r="A128" s="11">
        <v>123</v>
      </c>
      <c r="B128" s="21"/>
      <c r="C128" s="24">
        <v>5.3752</v>
      </c>
      <c r="D128" s="24">
        <v>5.3752</v>
      </c>
      <c r="E128" s="25">
        <f t="shared" si="1"/>
        <v>0</v>
      </c>
      <c r="F128" s="6"/>
    </row>
    <row r="129" spans="1:6" ht="15.75">
      <c r="A129" s="11">
        <v>124</v>
      </c>
      <c r="B129" s="21"/>
      <c r="C129" s="24">
        <v>2.6005</v>
      </c>
      <c r="D129" s="24">
        <v>3.5242</v>
      </c>
      <c r="E129" s="26">
        <f t="shared" si="1"/>
        <v>0.9237000000000002</v>
      </c>
      <c r="F129" s="6"/>
    </row>
    <row r="130" spans="1:6" ht="15.75">
      <c r="A130" s="11">
        <v>125</v>
      </c>
      <c r="B130" s="21"/>
      <c r="C130" s="24">
        <v>2.3681</v>
      </c>
      <c r="D130" s="24">
        <v>2.6918</v>
      </c>
      <c r="E130" s="25">
        <f t="shared" si="1"/>
        <v>0.3237000000000001</v>
      </c>
      <c r="F130" s="6"/>
    </row>
    <row r="131" spans="1:6" ht="15.75">
      <c r="A131" s="11">
        <v>126</v>
      </c>
      <c r="B131" s="21"/>
      <c r="C131" s="24">
        <v>1.8372</v>
      </c>
      <c r="D131" s="24">
        <v>2.1201</v>
      </c>
      <c r="E131" s="25">
        <f t="shared" si="1"/>
        <v>0.28289999999999993</v>
      </c>
      <c r="F131" s="6"/>
    </row>
    <row r="132" spans="1:6" ht="15.75">
      <c r="A132" s="11">
        <v>127</v>
      </c>
      <c r="B132" s="21"/>
      <c r="C132" s="24">
        <v>2.5587</v>
      </c>
      <c r="D132" s="24">
        <v>3.5246</v>
      </c>
      <c r="E132" s="25">
        <f t="shared" si="1"/>
        <v>0.9659</v>
      </c>
      <c r="F132" s="6"/>
    </row>
    <row r="133" spans="1:6" ht="15.75">
      <c r="A133" s="11">
        <v>128</v>
      </c>
      <c r="B133" s="21"/>
      <c r="C133" s="24">
        <v>2.4368</v>
      </c>
      <c r="D133" s="24">
        <v>3.4763</v>
      </c>
      <c r="E133" s="25">
        <f t="shared" si="1"/>
        <v>1.0395000000000003</v>
      </c>
      <c r="F133" s="6"/>
    </row>
    <row r="134" spans="1:6" ht="15.75">
      <c r="A134" s="11">
        <v>129</v>
      </c>
      <c r="B134" s="21"/>
      <c r="C134" s="24">
        <v>2.1013</v>
      </c>
      <c r="D134" s="24">
        <v>2.6496</v>
      </c>
      <c r="E134" s="25">
        <f t="shared" si="1"/>
        <v>0.5482999999999998</v>
      </c>
      <c r="F134" s="6"/>
    </row>
    <row r="135" spans="1:6" ht="15.75">
      <c r="A135" s="11">
        <v>130</v>
      </c>
      <c r="B135" s="21"/>
      <c r="C135" s="24">
        <v>1.7452</v>
      </c>
      <c r="D135" s="24">
        <v>2.1086</v>
      </c>
      <c r="E135" s="25">
        <f t="shared" si="1"/>
        <v>0.36339999999999995</v>
      </c>
      <c r="F135" s="6"/>
    </row>
    <row r="136" spans="1:6" ht="15.75">
      <c r="A136" s="11">
        <v>131</v>
      </c>
      <c r="B136" s="21"/>
      <c r="C136" s="24">
        <v>4.1426</v>
      </c>
      <c r="D136" s="24">
        <v>5.3628</v>
      </c>
      <c r="E136" s="25">
        <f t="shared" si="1"/>
        <v>1.2202000000000002</v>
      </c>
      <c r="F136" s="6"/>
    </row>
    <row r="137" spans="1:6" ht="15.75">
      <c r="A137" s="11">
        <v>132</v>
      </c>
      <c r="B137" s="21"/>
      <c r="C137" s="24">
        <v>4.1807</v>
      </c>
      <c r="D137" s="24">
        <v>5.6897</v>
      </c>
      <c r="E137" s="25">
        <f t="shared" si="1"/>
        <v>1.5090000000000003</v>
      </c>
      <c r="F137" s="6"/>
    </row>
    <row r="138" spans="1:6" ht="15.75">
      <c r="A138" s="11">
        <v>133</v>
      </c>
      <c r="B138" s="21"/>
      <c r="C138" s="24">
        <v>4.1028</v>
      </c>
      <c r="D138" s="24">
        <v>5.0051</v>
      </c>
      <c r="E138" s="25">
        <f t="shared" si="1"/>
        <v>0.9022999999999994</v>
      </c>
      <c r="F138" s="6"/>
    </row>
    <row r="139" spans="1:6" ht="15.75">
      <c r="A139" s="11">
        <v>134</v>
      </c>
      <c r="B139" s="21"/>
      <c r="C139" s="24">
        <v>2.0865</v>
      </c>
      <c r="D139" s="24">
        <v>2.0865</v>
      </c>
      <c r="E139" s="25">
        <f t="shared" si="1"/>
        <v>0</v>
      </c>
      <c r="F139" s="6"/>
    </row>
    <row r="140" spans="1:6" ht="15.75">
      <c r="A140" s="11">
        <v>135</v>
      </c>
      <c r="B140" s="21"/>
      <c r="C140" s="24">
        <v>0.5102</v>
      </c>
      <c r="D140" s="24">
        <v>0.5109</v>
      </c>
      <c r="E140" s="25">
        <f t="shared" si="1"/>
        <v>0.0007000000000000339</v>
      </c>
      <c r="F140" s="6"/>
    </row>
    <row r="141" spans="1:6" ht="15.75">
      <c r="A141" s="11">
        <v>136</v>
      </c>
      <c r="B141" s="21"/>
      <c r="C141" s="24">
        <v>2.564</v>
      </c>
      <c r="D141" s="24">
        <v>3.5385</v>
      </c>
      <c r="E141" s="25">
        <f t="shared" si="1"/>
        <v>0.9744999999999999</v>
      </c>
      <c r="F141" s="6"/>
    </row>
    <row r="142" spans="1:6" ht="15.75">
      <c r="A142" s="11">
        <v>137</v>
      </c>
      <c r="B142" s="21"/>
      <c r="C142" s="24">
        <v>2.2899</v>
      </c>
      <c r="D142" s="24">
        <v>3.3844</v>
      </c>
      <c r="E142" s="25">
        <f t="shared" si="1"/>
        <v>1.0945</v>
      </c>
      <c r="F142" s="6"/>
    </row>
    <row r="143" spans="1:6" ht="15.75">
      <c r="A143" s="11">
        <v>138</v>
      </c>
      <c r="B143" s="21"/>
      <c r="C143" s="24">
        <v>2.8642</v>
      </c>
      <c r="D143" s="24">
        <v>3.4212</v>
      </c>
      <c r="E143" s="25">
        <f t="shared" si="1"/>
        <v>0.5569999999999999</v>
      </c>
      <c r="F143" s="6"/>
    </row>
    <row r="144" spans="1:6" ht="15.75">
      <c r="A144" s="11">
        <v>139</v>
      </c>
      <c r="B144" s="21"/>
      <c r="C144" s="24">
        <v>0.4321</v>
      </c>
      <c r="D144" s="24">
        <v>0.5356</v>
      </c>
      <c r="E144" s="25">
        <f t="shared" si="1"/>
        <v>0.10349999999999998</v>
      </c>
      <c r="F144" s="6"/>
    </row>
    <row r="145" spans="1:6" ht="15.75">
      <c r="A145" s="11">
        <v>140</v>
      </c>
      <c r="B145" s="21"/>
      <c r="C145" s="24">
        <v>2.3054</v>
      </c>
      <c r="D145" s="24">
        <v>3.0304</v>
      </c>
      <c r="E145" s="25">
        <f t="shared" si="1"/>
        <v>0.7250000000000001</v>
      </c>
      <c r="F145" s="6"/>
    </row>
    <row r="146" spans="1:6" ht="15.75">
      <c r="A146" s="11">
        <v>141</v>
      </c>
      <c r="B146" s="21"/>
      <c r="C146" s="24">
        <v>0.2806</v>
      </c>
      <c r="D146" s="24">
        <v>0.2807</v>
      </c>
      <c r="E146" s="25">
        <f t="shared" si="1"/>
        <v>9.999999999998899E-05</v>
      </c>
      <c r="F146" s="6"/>
    </row>
    <row r="147" spans="1:6" ht="15.75">
      <c r="A147" s="11">
        <v>142</v>
      </c>
      <c r="B147" s="21"/>
      <c r="C147" s="24">
        <v>2.4861</v>
      </c>
      <c r="D147" s="24">
        <v>2.7376</v>
      </c>
      <c r="E147" s="25">
        <f t="shared" si="1"/>
        <v>0.25150000000000006</v>
      </c>
      <c r="F147" s="6"/>
    </row>
    <row r="148" spans="1:6" ht="15.75">
      <c r="A148" s="11">
        <v>143</v>
      </c>
      <c r="B148" s="21"/>
      <c r="C148" s="24">
        <v>0.9196</v>
      </c>
      <c r="D148" s="24">
        <v>1.0375</v>
      </c>
      <c r="E148" s="25">
        <f t="shared" si="1"/>
        <v>0.11790000000000012</v>
      </c>
      <c r="F148" s="6"/>
    </row>
    <row r="149" spans="1:6" ht="15.75">
      <c r="A149" s="11">
        <v>144</v>
      </c>
      <c r="B149" s="21"/>
      <c r="C149" s="24">
        <v>1.1166</v>
      </c>
      <c r="D149" s="24">
        <v>2.2836</v>
      </c>
      <c r="E149" s="25">
        <f t="shared" si="1"/>
        <v>1.1669999999999998</v>
      </c>
      <c r="F149" s="6"/>
    </row>
    <row r="150" spans="1:6" ht="15.75">
      <c r="A150" s="11">
        <v>145</v>
      </c>
      <c r="B150" s="21"/>
      <c r="C150" s="24">
        <v>3.1628</v>
      </c>
      <c r="D150" s="24">
        <v>3.8586</v>
      </c>
      <c r="E150" s="25">
        <f t="shared" si="1"/>
        <v>0.6958000000000002</v>
      </c>
      <c r="F150" s="6"/>
    </row>
    <row r="151" spans="1:6" ht="15.75">
      <c r="A151" s="11">
        <v>146</v>
      </c>
      <c r="B151" s="21"/>
      <c r="C151" s="24">
        <v>1.5808</v>
      </c>
      <c r="D151" s="24">
        <v>2.0302</v>
      </c>
      <c r="E151" s="25">
        <f t="shared" si="1"/>
        <v>0.4493999999999998</v>
      </c>
      <c r="F151" s="6"/>
    </row>
    <row r="152" spans="1:6" ht="15.75">
      <c r="A152" s="11">
        <v>147</v>
      </c>
      <c r="B152" s="21"/>
      <c r="C152" s="24">
        <v>6.5204</v>
      </c>
      <c r="D152" s="24">
        <v>7.7233</v>
      </c>
      <c r="E152" s="25">
        <f t="shared" si="1"/>
        <v>1.2028999999999996</v>
      </c>
      <c r="F152" s="6"/>
    </row>
    <row r="153" spans="1:6" ht="15.75">
      <c r="A153" s="11">
        <v>148</v>
      </c>
      <c r="B153" s="21"/>
      <c r="C153" s="24">
        <v>0.9753</v>
      </c>
      <c r="D153" s="24">
        <v>0.9753</v>
      </c>
      <c r="E153" s="25">
        <f aca="true" t="shared" si="2" ref="E153:E216">D153-C153</f>
        <v>0</v>
      </c>
      <c r="F153" s="6"/>
    </row>
    <row r="154" spans="1:6" ht="15.75">
      <c r="A154" s="11">
        <v>149</v>
      </c>
      <c r="B154" s="21"/>
      <c r="C154" s="24">
        <v>2.6062</v>
      </c>
      <c r="D154" s="24">
        <v>3.1752</v>
      </c>
      <c r="E154" s="25">
        <f t="shared" si="2"/>
        <v>0.569</v>
      </c>
      <c r="F154" s="6"/>
    </row>
    <row r="155" spans="1:6" ht="15.75">
      <c r="A155" s="11">
        <v>150</v>
      </c>
      <c r="B155" s="21"/>
      <c r="C155" s="24">
        <v>1.5139</v>
      </c>
      <c r="D155" s="24">
        <v>1.5139</v>
      </c>
      <c r="E155" s="25">
        <f t="shared" si="2"/>
        <v>0</v>
      </c>
      <c r="F155" s="6"/>
    </row>
    <row r="156" spans="1:6" ht="15.75">
      <c r="A156" s="11">
        <v>151</v>
      </c>
      <c r="B156" s="21"/>
      <c r="C156" s="24">
        <v>1.5958</v>
      </c>
      <c r="D156" s="24">
        <v>2.549</v>
      </c>
      <c r="E156" s="25">
        <f t="shared" si="2"/>
        <v>0.9531999999999998</v>
      </c>
      <c r="F156" s="6"/>
    </row>
    <row r="157" spans="1:6" ht="15.75">
      <c r="A157" s="11">
        <v>152</v>
      </c>
      <c r="B157" s="21"/>
      <c r="C157" s="24">
        <v>4.3728</v>
      </c>
      <c r="D157" s="24">
        <v>4.7498</v>
      </c>
      <c r="E157" s="25">
        <f t="shared" si="2"/>
        <v>0.3769999999999998</v>
      </c>
      <c r="F157" s="6"/>
    </row>
    <row r="158" spans="1:6" ht="15.75">
      <c r="A158" s="11">
        <v>153</v>
      </c>
      <c r="B158" s="21"/>
      <c r="C158" s="24">
        <v>2.5435</v>
      </c>
      <c r="D158" s="24">
        <v>3.1624</v>
      </c>
      <c r="E158" s="25">
        <f t="shared" si="2"/>
        <v>0.6189</v>
      </c>
      <c r="F158" s="6"/>
    </row>
    <row r="159" spans="1:6" ht="15.75">
      <c r="A159" s="11">
        <v>154</v>
      </c>
      <c r="B159" s="21"/>
      <c r="C159" s="24">
        <v>3.7424</v>
      </c>
      <c r="D159" s="24">
        <v>3.8034</v>
      </c>
      <c r="E159" s="25">
        <f t="shared" si="2"/>
        <v>0.06099999999999994</v>
      </c>
      <c r="F159" s="6"/>
    </row>
    <row r="160" spans="1:6" ht="15.75">
      <c r="A160" s="11">
        <v>155</v>
      </c>
      <c r="B160" s="21"/>
      <c r="C160" s="24">
        <v>0.3437</v>
      </c>
      <c r="D160" s="24">
        <v>0.3654</v>
      </c>
      <c r="E160" s="25">
        <f t="shared" si="2"/>
        <v>0.021699999999999997</v>
      </c>
      <c r="F160" s="6"/>
    </row>
    <row r="161" spans="1:6" ht="15.75">
      <c r="A161" s="11">
        <v>156</v>
      </c>
      <c r="B161" s="21"/>
      <c r="C161" s="24">
        <v>0.9921</v>
      </c>
      <c r="D161" s="24">
        <v>1.2813</v>
      </c>
      <c r="E161" s="25">
        <f t="shared" si="2"/>
        <v>0.2892000000000001</v>
      </c>
      <c r="F161" s="6"/>
    </row>
    <row r="162" spans="1:6" ht="15.75">
      <c r="A162" s="11">
        <v>157</v>
      </c>
      <c r="B162" s="21"/>
      <c r="C162" s="24">
        <v>0.8119</v>
      </c>
      <c r="D162" s="24">
        <v>1.4342</v>
      </c>
      <c r="E162" s="25">
        <f t="shared" si="2"/>
        <v>0.6223</v>
      </c>
      <c r="F162" s="6"/>
    </row>
    <row r="163" spans="1:6" ht="15.75">
      <c r="A163" s="11">
        <v>158</v>
      </c>
      <c r="B163" s="21"/>
      <c r="C163" s="24">
        <v>2.6213</v>
      </c>
      <c r="D163" s="24">
        <v>2.9148</v>
      </c>
      <c r="E163" s="25">
        <f t="shared" si="2"/>
        <v>0.29349999999999987</v>
      </c>
      <c r="F163" s="6"/>
    </row>
    <row r="164" spans="1:6" ht="15.75">
      <c r="A164" s="11">
        <v>159</v>
      </c>
      <c r="B164" s="21"/>
      <c r="C164" s="24">
        <v>2.8463</v>
      </c>
      <c r="D164" s="24">
        <v>3.7703</v>
      </c>
      <c r="E164" s="25">
        <f t="shared" si="2"/>
        <v>0.9240000000000004</v>
      </c>
      <c r="F164" s="6"/>
    </row>
    <row r="165" spans="1:6" ht="15.75">
      <c r="A165" s="11">
        <v>160</v>
      </c>
      <c r="B165" s="21"/>
      <c r="C165" s="24">
        <v>0.8983</v>
      </c>
      <c r="D165" s="24">
        <v>1.0598</v>
      </c>
      <c r="E165" s="25">
        <f t="shared" si="2"/>
        <v>0.1615000000000001</v>
      </c>
      <c r="F165" s="6"/>
    </row>
    <row r="166" spans="1:6" ht="19.5">
      <c r="A166" s="11">
        <v>161</v>
      </c>
      <c r="B166" s="20" t="s">
        <v>75</v>
      </c>
      <c r="C166" s="24">
        <v>0</v>
      </c>
      <c r="D166" s="24">
        <v>0.2903</v>
      </c>
      <c r="E166" s="25">
        <f>D166-C166+0.114</f>
        <v>0.4043</v>
      </c>
      <c r="F166" s="6"/>
    </row>
    <row r="167" spans="1:6" ht="15.75">
      <c r="A167" s="11">
        <v>162</v>
      </c>
      <c r="B167" s="21"/>
      <c r="C167" s="24">
        <v>0.8848</v>
      </c>
      <c r="D167" s="24">
        <v>1.0684</v>
      </c>
      <c r="E167" s="25">
        <f t="shared" si="2"/>
        <v>0.18359999999999999</v>
      </c>
      <c r="F167" s="6"/>
    </row>
    <row r="168" spans="1:6" ht="15.75">
      <c r="A168" s="11">
        <v>163</v>
      </c>
      <c r="B168" s="21"/>
      <c r="C168" s="24">
        <v>1.4066</v>
      </c>
      <c r="D168" s="24">
        <v>2.5209</v>
      </c>
      <c r="E168" s="25">
        <f t="shared" si="2"/>
        <v>1.1143</v>
      </c>
      <c r="F168" s="6"/>
    </row>
    <row r="169" spans="1:6" ht="15.75">
      <c r="A169" s="11">
        <v>164</v>
      </c>
      <c r="B169" s="21"/>
      <c r="C169" s="24">
        <v>0.7797</v>
      </c>
      <c r="D169" s="24">
        <v>0.9385</v>
      </c>
      <c r="E169" s="25">
        <f t="shared" si="2"/>
        <v>0.15880000000000005</v>
      </c>
      <c r="F169" s="6"/>
    </row>
    <row r="170" spans="1:6" ht="15.75">
      <c r="A170" s="11">
        <v>165</v>
      </c>
      <c r="B170" s="21"/>
      <c r="C170" s="24">
        <v>1.7387</v>
      </c>
      <c r="D170" s="24">
        <v>2.2955</v>
      </c>
      <c r="E170" s="25">
        <f t="shared" si="2"/>
        <v>0.5568000000000002</v>
      </c>
      <c r="F170" s="6"/>
    </row>
    <row r="171" spans="1:6" ht="15.75">
      <c r="A171" s="11">
        <v>166</v>
      </c>
      <c r="B171" s="21"/>
      <c r="C171" s="24">
        <v>1.7688</v>
      </c>
      <c r="D171" s="24">
        <v>2.2898</v>
      </c>
      <c r="E171" s="25">
        <f t="shared" si="2"/>
        <v>0.5210000000000001</v>
      </c>
      <c r="F171" s="6"/>
    </row>
    <row r="172" spans="1:6" ht="15.75">
      <c r="A172" s="11">
        <v>167</v>
      </c>
      <c r="B172" s="21"/>
      <c r="C172" s="24">
        <v>2.6181</v>
      </c>
      <c r="D172" s="24">
        <v>3.5833</v>
      </c>
      <c r="E172" s="25">
        <f t="shared" si="2"/>
        <v>0.9651999999999998</v>
      </c>
      <c r="F172" s="6"/>
    </row>
    <row r="173" spans="1:6" ht="15.75">
      <c r="A173" s="11">
        <v>168</v>
      </c>
      <c r="B173" s="21"/>
      <c r="C173" s="24">
        <v>3.2097</v>
      </c>
      <c r="D173" s="24">
        <v>3.2126</v>
      </c>
      <c r="E173" s="25">
        <f t="shared" si="2"/>
        <v>0.0028999999999999027</v>
      </c>
      <c r="F173" s="6"/>
    </row>
    <row r="174" spans="1:6" ht="15.75">
      <c r="A174" s="11">
        <v>169</v>
      </c>
      <c r="B174" s="21"/>
      <c r="C174" s="24">
        <v>0.5069</v>
      </c>
      <c r="D174" s="24">
        <v>0.73</v>
      </c>
      <c r="E174" s="25">
        <f t="shared" si="2"/>
        <v>0.22309999999999997</v>
      </c>
      <c r="F174" s="6"/>
    </row>
    <row r="175" spans="1:6" ht="15.75">
      <c r="A175" s="11">
        <v>170</v>
      </c>
      <c r="B175" s="21"/>
      <c r="C175" s="24">
        <v>2.2388</v>
      </c>
      <c r="D175" s="24">
        <v>2.9784</v>
      </c>
      <c r="E175" s="25">
        <f t="shared" si="2"/>
        <v>0.7396000000000003</v>
      </c>
      <c r="F175" s="6"/>
    </row>
    <row r="176" spans="1:6" ht="15.75">
      <c r="A176" s="11">
        <v>171</v>
      </c>
      <c r="B176" s="21"/>
      <c r="C176" s="24">
        <v>1.4075</v>
      </c>
      <c r="D176" s="24">
        <v>1.4075</v>
      </c>
      <c r="E176" s="25">
        <f t="shared" si="2"/>
        <v>0</v>
      </c>
      <c r="F176" s="6"/>
    </row>
    <row r="177" spans="1:6" ht="15.75">
      <c r="A177" s="11">
        <v>172</v>
      </c>
      <c r="B177" s="21"/>
      <c r="C177" s="24">
        <v>2.1479</v>
      </c>
      <c r="D177" s="24">
        <v>2.1915</v>
      </c>
      <c r="E177" s="25">
        <f t="shared" si="2"/>
        <v>0.04360000000000008</v>
      </c>
      <c r="F177" s="6"/>
    </row>
    <row r="178" spans="1:6" ht="15.75">
      <c r="A178" s="11">
        <v>173</v>
      </c>
      <c r="B178" s="21"/>
      <c r="C178" s="24">
        <v>3.5573</v>
      </c>
      <c r="D178" s="24">
        <v>3.7742</v>
      </c>
      <c r="E178" s="25">
        <f t="shared" si="2"/>
        <v>0.21689999999999987</v>
      </c>
      <c r="F178" s="6"/>
    </row>
    <row r="179" spans="1:6" ht="15.75">
      <c r="A179" s="11">
        <v>174</v>
      </c>
      <c r="B179" s="21"/>
      <c r="C179" s="24">
        <v>3.2381</v>
      </c>
      <c r="D179" s="24">
        <v>3.4373</v>
      </c>
      <c r="E179" s="25">
        <f t="shared" si="2"/>
        <v>0.19919999999999982</v>
      </c>
      <c r="F179" s="6"/>
    </row>
    <row r="180" spans="1:6" ht="15.75">
      <c r="A180" s="11">
        <v>175</v>
      </c>
      <c r="B180" s="21"/>
      <c r="C180" s="24">
        <v>2.5017</v>
      </c>
      <c r="D180" s="24">
        <v>3.0454</v>
      </c>
      <c r="E180" s="25">
        <f t="shared" si="2"/>
        <v>0.5436999999999999</v>
      </c>
      <c r="F180" s="6"/>
    </row>
    <row r="181" spans="1:6" ht="15.75">
      <c r="A181" s="11">
        <v>176</v>
      </c>
      <c r="B181" s="21"/>
      <c r="C181" s="24">
        <v>1.9347</v>
      </c>
      <c r="D181" s="24">
        <v>2.1095</v>
      </c>
      <c r="E181" s="25">
        <f t="shared" si="2"/>
        <v>0.17480000000000007</v>
      </c>
      <c r="F181" s="6"/>
    </row>
    <row r="182" spans="1:6" ht="15.75">
      <c r="A182" s="11">
        <v>177</v>
      </c>
      <c r="B182" s="21"/>
      <c r="C182" s="24">
        <v>1.9502</v>
      </c>
      <c r="D182" s="24">
        <v>1.9559</v>
      </c>
      <c r="E182" s="25">
        <f t="shared" si="2"/>
        <v>0.005700000000000038</v>
      </c>
      <c r="F182" s="6"/>
    </row>
    <row r="183" spans="1:6" ht="15.75">
      <c r="A183" s="11">
        <v>178</v>
      </c>
      <c r="B183" s="21"/>
      <c r="C183" s="24">
        <v>2.6518</v>
      </c>
      <c r="D183" s="24">
        <v>3.6089</v>
      </c>
      <c r="E183" s="25">
        <f t="shared" si="2"/>
        <v>0.9571000000000001</v>
      </c>
      <c r="F183" s="6"/>
    </row>
    <row r="184" spans="1:6" ht="15.75">
      <c r="A184" s="11">
        <v>179</v>
      </c>
      <c r="B184" s="21"/>
      <c r="C184" s="24">
        <v>1.0666</v>
      </c>
      <c r="D184" s="24">
        <v>1.5038</v>
      </c>
      <c r="E184" s="25">
        <f t="shared" si="2"/>
        <v>0.43720000000000003</v>
      </c>
      <c r="F184" s="6"/>
    </row>
    <row r="185" spans="1:6" ht="15.75">
      <c r="A185" s="11">
        <v>180</v>
      </c>
      <c r="B185" s="21"/>
      <c r="C185" s="24">
        <v>3.3385</v>
      </c>
      <c r="D185" s="24">
        <v>4.2013</v>
      </c>
      <c r="E185" s="25">
        <f t="shared" si="2"/>
        <v>0.8628</v>
      </c>
      <c r="F185" s="6"/>
    </row>
    <row r="186" spans="1:6" ht="15.75">
      <c r="A186" s="11">
        <v>181</v>
      </c>
      <c r="B186" s="21"/>
      <c r="C186" s="24">
        <v>1.8752</v>
      </c>
      <c r="D186" s="24">
        <v>2.5129</v>
      </c>
      <c r="E186" s="25">
        <f t="shared" si="2"/>
        <v>0.6377000000000002</v>
      </c>
      <c r="F186" s="6"/>
    </row>
    <row r="187" spans="1:6" ht="15.75">
      <c r="A187" s="11">
        <v>182</v>
      </c>
      <c r="B187" s="21"/>
      <c r="C187" s="24">
        <v>3.3249</v>
      </c>
      <c r="D187" s="24">
        <v>3.3249</v>
      </c>
      <c r="E187" s="25">
        <f t="shared" si="2"/>
        <v>0</v>
      </c>
      <c r="F187" s="6"/>
    </row>
    <row r="188" spans="1:6" ht="15.75">
      <c r="A188" s="11">
        <v>183</v>
      </c>
      <c r="B188" s="21"/>
      <c r="C188" s="24">
        <v>0.2155</v>
      </c>
      <c r="D188" s="24">
        <v>0.2155</v>
      </c>
      <c r="E188" s="25">
        <f t="shared" si="2"/>
        <v>0</v>
      </c>
      <c r="F188" s="6"/>
    </row>
    <row r="189" spans="1:6" ht="15.75">
      <c r="A189" s="11">
        <v>184</v>
      </c>
      <c r="B189" s="21"/>
      <c r="C189" s="24">
        <v>0.5711</v>
      </c>
      <c r="D189" s="24">
        <v>0.5711</v>
      </c>
      <c r="E189" s="25">
        <f t="shared" si="2"/>
        <v>0</v>
      </c>
      <c r="F189" s="6"/>
    </row>
    <row r="190" spans="1:6" ht="15.75">
      <c r="A190" s="11">
        <v>185</v>
      </c>
      <c r="B190" s="21"/>
      <c r="C190" s="24">
        <v>0.7467</v>
      </c>
      <c r="D190" s="24">
        <v>0.7514</v>
      </c>
      <c r="E190" s="25">
        <f t="shared" si="2"/>
        <v>0.0046999999999999265</v>
      </c>
      <c r="F190" s="6"/>
    </row>
    <row r="191" spans="1:6" ht="15.75">
      <c r="A191" s="11">
        <v>186</v>
      </c>
      <c r="B191" s="21"/>
      <c r="C191" s="24">
        <v>2.7117</v>
      </c>
      <c r="D191" s="24">
        <v>2.7117</v>
      </c>
      <c r="E191" s="25">
        <f t="shared" si="2"/>
        <v>0</v>
      </c>
      <c r="F191" s="6"/>
    </row>
    <row r="192" spans="1:6" ht="15.75">
      <c r="A192" s="11">
        <v>187</v>
      </c>
      <c r="B192" s="21"/>
      <c r="C192" s="24">
        <v>2.1729</v>
      </c>
      <c r="D192" s="24">
        <v>2.4646</v>
      </c>
      <c r="E192" s="25">
        <f t="shared" si="2"/>
        <v>0.29170000000000007</v>
      </c>
      <c r="F192" s="6"/>
    </row>
    <row r="193" spans="1:6" ht="15.75">
      <c r="A193" s="11">
        <v>188</v>
      </c>
      <c r="B193" s="21"/>
      <c r="C193" s="24">
        <v>1.0049</v>
      </c>
      <c r="D193" s="24">
        <v>1.2327</v>
      </c>
      <c r="E193" s="25">
        <f t="shared" si="2"/>
        <v>0.2278</v>
      </c>
      <c r="F193" s="6"/>
    </row>
    <row r="194" spans="1:6" ht="15.75">
      <c r="A194" s="11">
        <v>189</v>
      </c>
      <c r="B194" s="21"/>
      <c r="C194" s="24">
        <v>2.1963</v>
      </c>
      <c r="D194" s="24">
        <v>3.1248</v>
      </c>
      <c r="E194" s="25">
        <f t="shared" si="2"/>
        <v>0.9285000000000001</v>
      </c>
      <c r="F194" s="6"/>
    </row>
    <row r="195" spans="1:6" ht="15.75">
      <c r="A195" s="11">
        <v>190</v>
      </c>
      <c r="B195" s="21"/>
      <c r="C195" s="24">
        <v>0.6866</v>
      </c>
      <c r="D195" s="24">
        <v>1.0973</v>
      </c>
      <c r="E195" s="25">
        <f t="shared" si="2"/>
        <v>0.41069999999999995</v>
      </c>
      <c r="F195" s="6"/>
    </row>
    <row r="196" spans="1:6" ht="15.75">
      <c r="A196" s="11">
        <v>191</v>
      </c>
      <c r="B196" s="21"/>
      <c r="C196" s="24">
        <v>0.4682</v>
      </c>
      <c r="D196" s="24">
        <v>0.5197</v>
      </c>
      <c r="E196" s="25">
        <f t="shared" si="2"/>
        <v>0.051500000000000046</v>
      </c>
      <c r="F196" s="6"/>
    </row>
    <row r="197" spans="1:6" ht="15.75">
      <c r="A197" s="11">
        <v>192</v>
      </c>
      <c r="B197" s="21"/>
      <c r="C197" s="24">
        <v>0.5547</v>
      </c>
      <c r="D197" s="24">
        <v>0.5893</v>
      </c>
      <c r="E197" s="25">
        <f t="shared" si="2"/>
        <v>0.034600000000000075</v>
      </c>
      <c r="F197" s="6"/>
    </row>
    <row r="198" spans="1:6" ht="15.75">
      <c r="A198" s="11">
        <v>193</v>
      </c>
      <c r="B198" s="21"/>
      <c r="C198" s="24">
        <v>2.7535</v>
      </c>
      <c r="D198" s="24">
        <v>4.0306</v>
      </c>
      <c r="E198" s="25">
        <f t="shared" si="2"/>
        <v>1.2771</v>
      </c>
      <c r="F198" s="6"/>
    </row>
    <row r="199" spans="1:6" ht="15.75">
      <c r="A199" s="11">
        <v>194</v>
      </c>
      <c r="B199" s="21"/>
      <c r="C199" s="24">
        <v>4.3945</v>
      </c>
      <c r="D199" s="24">
        <v>5.7672</v>
      </c>
      <c r="E199" s="25">
        <f t="shared" si="2"/>
        <v>1.3727</v>
      </c>
      <c r="F199" s="6"/>
    </row>
    <row r="200" spans="1:6" ht="15.75">
      <c r="A200" s="11">
        <v>195</v>
      </c>
      <c r="B200" s="21"/>
      <c r="C200" s="24">
        <v>2.9835</v>
      </c>
      <c r="D200" s="24">
        <v>4.087</v>
      </c>
      <c r="E200" s="25">
        <f t="shared" si="2"/>
        <v>1.1035</v>
      </c>
      <c r="F200" s="6"/>
    </row>
    <row r="201" spans="1:6" ht="15.75">
      <c r="A201" s="11">
        <v>196</v>
      </c>
      <c r="B201" s="21"/>
      <c r="C201" s="24">
        <v>0</v>
      </c>
      <c r="D201" s="24">
        <v>0.0756</v>
      </c>
      <c r="E201" s="25">
        <f t="shared" si="2"/>
        <v>0.0756</v>
      </c>
      <c r="F201" s="6"/>
    </row>
    <row r="202" spans="1:6" ht="15.75">
      <c r="A202" s="11">
        <v>197</v>
      </c>
      <c r="B202" s="21"/>
      <c r="C202" s="24">
        <v>2.8713</v>
      </c>
      <c r="D202" s="24">
        <v>2.948</v>
      </c>
      <c r="E202" s="25">
        <f t="shared" si="2"/>
        <v>0.07669999999999977</v>
      </c>
      <c r="F202" s="6"/>
    </row>
    <row r="203" spans="1:6" ht="15.75">
      <c r="A203" s="11">
        <v>198</v>
      </c>
      <c r="B203" s="21"/>
      <c r="C203" s="24">
        <v>2.1788</v>
      </c>
      <c r="D203" s="24">
        <v>2.1788</v>
      </c>
      <c r="E203" s="25">
        <f t="shared" si="2"/>
        <v>0</v>
      </c>
      <c r="F203" s="6"/>
    </row>
    <row r="204" spans="1:6" ht="15.75">
      <c r="A204" s="11">
        <v>199</v>
      </c>
      <c r="B204" s="21"/>
      <c r="C204" s="24">
        <v>1.2726</v>
      </c>
      <c r="D204" s="24">
        <v>1.7523</v>
      </c>
      <c r="E204" s="25">
        <f t="shared" si="2"/>
        <v>0.4797</v>
      </c>
      <c r="F204" s="6"/>
    </row>
    <row r="205" spans="1:6" ht="15.75">
      <c r="A205" s="11">
        <v>200</v>
      </c>
      <c r="B205" s="21"/>
      <c r="C205" s="24">
        <v>1.9773</v>
      </c>
      <c r="D205" s="24">
        <v>1.9773</v>
      </c>
      <c r="E205" s="25">
        <f t="shared" si="2"/>
        <v>0</v>
      </c>
      <c r="F205" s="6"/>
    </row>
    <row r="206" spans="1:6" ht="15.75">
      <c r="A206" s="11">
        <v>201</v>
      </c>
      <c r="B206" s="21"/>
      <c r="C206" s="24">
        <v>1.8413</v>
      </c>
      <c r="D206" s="24">
        <v>1.8413</v>
      </c>
      <c r="E206" s="25">
        <f t="shared" si="2"/>
        <v>0</v>
      </c>
      <c r="F206" s="6"/>
    </row>
    <row r="207" spans="1:6" ht="15.75">
      <c r="A207" s="11">
        <v>202</v>
      </c>
      <c r="B207" s="21"/>
      <c r="C207" s="24">
        <v>3.4972</v>
      </c>
      <c r="D207" s="24">
        <v>3.6019</v>
      </c>
      <c r="E207" s="25">
        <f t="shared" si="2"/>
        <v>0.10470000000000024</v>
      </c>
      <c r="F207" s="6"/>
    </row>
    <row r="208" spans="1:6" ht="15.75">
      <c r="A208" s="11">
        <v>203</v>
      </c>
      <c r="B208" s="22" t="s">
        <v>73</v>
      </c>
      <c r="C208" s="24">
        <v>0</v>
      </c>
      <c r="D208" s="24">
        <v>0.1979</v>
      </c>
      <c r="E208" s="25">
        <f t="shared" si="2"/>
        <v>0.1979</v>
      </c>
      <c r="F208" s="6"/>
    </row>
    <row r="209" spans="1:6" ht="15.75">
      <c r="A209" s="11">
        <v>204</v>
      </c>
      <c r="B209" s="21"/>
      <c r="C209" s="24">
        <v>0</v>
      </c>
      <c r="D209" s="24">
        <v>0</v>
      </c>
      <c r="E209" s="25">
        <f t="shared" si="2"/>
        <v>0</v>
      </c>
      <c r="F209" s="6"/>
    </row>
    <row r="210" spans="1:6" ht="15.75">
      <c r="A210" s="11">
        <v>205</v>
      </c>
      <c r="B210" s="21"/>
      <c r="C210" s="24">
        <v>1.8979</v>
      </c>
      <c r="D210" s="24">
        <v>2.3727</v>
      </c>
      <c r="E210" s="25">
        <f t="shared" si="2"/>
        <v>0.4748000000000001</v>
      </c>
      <c r="F210" s="6"/>
    </row>
    <row r="211" spans="1:6" ht="15.75">
      <c r="A211" s="11">
        <v>206</v>
      </c>
      <c r="B211" s="21"/>
      <c r="C211" s="24">
        <v>0.1868</v>
      </c>
      <c r="D211" s="24">
        <v>0.1868</v>
      </c>
      <c r="E211" s="25">
        <f t="shared" si="2"/>
        <v>0</v>
      </c>
      <c r="F211" s="6"/>
    </row>
    <row r="212" spans="1:6" ht="15.75">
      <c r="A212" s="11">
        <v>207</v>
      </c>
      <c r="B212" s="21"/>
      <c r="C212" s="24">
        <v>3.3608</v>
      </c>
      <c r="D212" s="24">
        <v>4.1604</v>
      </c>
      <c r="E212" s="25">
        <f t="shared" si="2"/>
        <v>0.7996000000000003</v>
      </c>
      <c r="F212" s="6"/>
    </row>
    <row r="213" spans="1:6" ht="15.75">
      <c r="A213" s="11">
        <v>208</v>
      </c>
      <c r="B213" s="21"/>
      <c r="C213" s="24">
        <v>4.2344</v>
      </c>
      <c r="D213" s="24">
        <v>4.3437</v>
      </c>
      <c r="E213" s="25">
        <f t="shared" si="2"/>
        <v>0.10930000000000017</v>
      </c>
      <c r="F213" s="6"/>
    </row>
    <row r="214" spans="1:6" ht="15.75">
      <c r="A214" s="11">
        <v>209</v>
      </c>
      <c r="B214" s="21"/>
      <c r="C214" s="24">
        <v>2.2385</v>
      </c>
      <c r="D214" s="24">
        <v>3.1677</v>
      </c>
      <c r="E214" s="25">
        <f t="shared" si="2"/>
        <v>0.9291999999999998</v>
      </c>
      <c r="F214" s="6"/>
    </row>
    <row r="215" spans="1:6" ht="15.75">
      <c r="A215" s="11">
        <v>210</v>
      </c>
      <c r="B215" s="21"/>
      <c r="C215" s="24">
        <v>3.3846</v>
      </c>
      <c r="D215" s="24">
        <v>4.3959</v>
      </c>
      <c r="E215" s="25">
        <f t="shared" si="2"/>
        <v>1.0113000000000003</v>
      </c>
      <c r="F215" s="6"/>
    </row>
    <row r="216" spans="1:6" ht="15.75">
      <c r="A216" s="11">
        <v>211</v>
      </c>
      <c r="B216" s="21"/>
      <c r="C216" s="24">
        <v>1.5166</v>
      </c>
      <c r="D216" s="24">
        <v>1.6697</v>
      </c>
      <c r="E216" s="25">
        <f t="shared" si="2"/>
        <v>0.1531</v>
      </c>
      <c r="F216" s="6"/>
    </row>
    <row r="217" spans="1:6" ht="15.75">
      <c r="A217" s="11">
        <v>212</v>
      </c>
      <c r="B217" s="21"/>
      <c r="C217" s="24">
        <v>0.8563</v>
      </c>
      <c r="D217" s="24">
        <v>0.9305</v>
      </c>
      <c r="E217" s="25">
        <f aca="true" t="shared" si="3" ref="E217:E241">D217-C217</f>
        <v>0.07420000000000004</v>
      </c>
      <c r="F217" s="6"/>
    </row>
    <row r="218" spans="1:6" ht="15.75">
      <c r="A218" s="11">
        <v>213</v>
      </c>
      <c r="B218" s="21"/>
      <c r="C218" s="24">
        <v>2.8414</v>
      </c>
      <c r="D218" s="24">
        <v>3.9362</v>
      </c>
      <c r="E218" s="25">
        <f t="shared" si="3"/>
        <v>1.0947999999999998</v>
      </c>
      <c r="F218" s="6"/>
    </row>
    <row r="219" spans="1:6" ht="15.75">
      <c r="A219" s="11">
        <v>214</v>
      </c>
      <c r="B219" s="21"/>
      <c r="C219" s="24">
        <v>2.396</v>
      </c>
      <c r="D219" s="24">
        <v>2.396</v>
      </c>
      <c r="E219" s="25">
        <f t="shared" si="3"/>
        <v>0</v>
      </c>
      <c r="F219" s="6"/>
    </row>
    <row r="220" spans="1:6" ht="15.75">
      <c r="A220" s="11">
        <v>215</v>
      </c>
      <c r="B220" s="21"/>
      <c r="C220" s="24">
        <v>1.1595</v>
      </c>
      <c r="D220" s="24">
        <v>1.1595</v>
      </c>
      <c r="E220" s="25">
        <f t="shared" si="3"/>
        <v>0</v>
      </c>
      <c r="F220" s="6"/>
    </row>
    <row r="221" spans="1:6" ht="15.75">
      <c r="A221" s="11">
        <v>216</v>
      </c>
      <c r="B221" s="21"/>
      <c r="C221" s="24">
        <v>1.6122</v>
      </c>
      <c r="D221" s="24">
        <v>1.6122</v>
      </c>
      <c r="E221" s="25">
        <f t="shared" si="3"/>
        <v>0</v>
      </c>
      <c r="F221" s="6"/>
    </row>
    <row r="222" spans="1:6" ht="15.75">
      <c r="A222" s="11">
        <v>217</v>
      </c>
      <c r="B222" s="21"/>
      <c r="C222" s="24">
        <v>3.2813</v>
      </c>
      <c r="D222" s="24">
        <v>3.5901</v>
      </c>
      <c r="E222" s="25">
        <f t="shared" si="3"/>
        <v>0.3088000000000002</v>
      </c>
      <c r="F222" s="6"/>
    </row>
    <row r="223" spans="1:6" ht="15.75">
      <c r="A223" s="11">
        <v>218</v>
      </c>
      <c r="B223" s="21"/>
      <c r="C223" s="24">
        <v>2.3363</v>
      </c>
      <c r="D223" s="24">
        <v>3.2537</v>
      </c>
      <c r="E223" s="25">
        <f t="shared" si="3"/>
        <v>0.9173999999999998</v>
      </c>
      <c r="F223" s="6"/>
    </row>
    <row r="224" spans="1:6" ht="15.75">
      <c r="A224" s="11">
        <v>219</v>
      </c>
      <c r="B224" s="21"/>
      <c r="C224" s="24">
        <v>1.1048</v>
      </c>
      <c r="D224" s="24">
        <v>1.2488</v>
      </c>
      <c r="E224" s="25">
        <f t="shared" si="3"/>
        <v>0.1439999999999999</v>
      </c>
      <c r="F224" s="6"/>
    </row>
    <row r="225" spans="1:6" ht="15.75">
      <c r="A225" s="11">
        <v>220</v>
      </c>
      <c r="B225" s="21"/>
      <c r="C225" s="24">
        <v>0.4304</v>
      </c>
      <c r="D225" s="24">
        <v>0.4611</v>
      </c>
      <c r="E225" s="25">
        <f t="shared" si="3"/>
        <v>0.030700000000000005</v>
      </c>
      <c r="F225" s="6"/>
    </row>
    <row r="226" spans="1:6" ht="15.75">
      <c r="A226" s="11">
        <v>221</v>
      </c>
      <c r="B226" s="21"/>
      <c r="C226" s="24">
        <v>1.4344</v>
      </c>
      <c r="D226" s="24">
        <v>2.0376</v>
      </c>
      <c r="E226" s="25">
        <f t="shared" si="3"/>
        <v>0.6032</v>
      </c>
      <c r="F226" s="6"/>
    </row>
    <row r="227" spans="1:6" ht="15.75">
      <c r="A227" s="11">
        <v>222</v>
      </c>
      <c r="B227" s="21"/>
      <c r="C227" s="24">
        <v>2.1296</v>
      </c>
      <c r="D227" s="24">
        <v>2.3139</v>
      </c>
      <c r="E227" s="25">
        <f t="shared" si="3"/>
        <v>0.1842999999999999</v>
      </c>
      <c r="F227" s="6"/>
    </row>
    <row r="228" spans="1:6" ht="15.75">
      <c r="A228" s="11">
        <v>223</v>
      </c>
      <c r="B228" s="21"/>
      <c r="C228" s="24">
        <v>1.7388</v>
      </c>
      <c r="D228" s="24">
        <v>2.7601</v>
      </c>
      <c r="E228" s="25">
        <f t="shared" si="3"/>
        <v>1.0213</v>
      </c>
      <c r="F228" s="6"/>
    </row>
    <row r="229" spans="1:6" ht="15.75">
      <c r="A229" s="11">
        <v>224</v>
      </c>
      <c r="B229" s="21"/>
      <c r="C229" s="24">
        <v>0.2309</v>
      </c>
      <c r="D229" s="24">
        <v>0.2309</v>
      </c>
      <c r="E229" s="25">
        <f t="shared" si="3"/>
        <v>0</v>
      </c>
      <c r="F229" s="6"/>
    </row>
    <row r="230" spans="1:6" ht="15.75">
      <c r="A230" s="11">
        <v>225</v>
      </c>
      <c r="B230" s="21"/>
      <c r="C230" s="24">
        <v>1.1389</v>
      </c>
      <c r="D230" s="24">
        <v>1.2214</v>
      </c>
      <c r="E230" s="25">
        <f t="shared" si="3"/>
        <v>0.08250000000000002</v>
      </c>
      <c r="F230" s="6"/>
    </row>
    <row r="231" spans="1:6" ht="15.75">
      <c r="A231" s="11">
        <v>226</v>
      </c>
      <c r="B231" s="21"/>
      <c r="C231" s="24">
        <v>2.434</v>
      </c>
      <c r="D231" s="24">
        <v>3.5511</v>
      </c>
      <c r="E231" s="25">
        <f t="shared" si="3"/>
        <v>1.1170999999999998</v>
      </c>
      <c r="F231" s="6"/>
    </row>
    <row r="232" spans="1:6" ht="15.75">
      <c r="A232" s="11">
        <v>227</v>
      </c>
      <c r="B232" s="21"/>
      <c r="C232" s="24">
        <v>2.1971</v>
      </c>
      <c r="D232" s="24">
        <v>2.3273</v>
      </c>
      <c r="E232" s="25">
        <f t="shared" si="3"/>
        <v>0.13020000000000032</v>
      </c>
      <c r="F232" s="6"/>
    </row>
    <row r="233" spans="1:6" ht="15.75">
      <c r="A233" s="11">
        <v>228</v>
      </c>
      <c r="B233" s="21"/>
      <c r="C233" s="24">
        <v>1.3422</v>
      </c>
      <c r="D233" s="24">
        <v>1.7294</v>
      </c>
      <c r="E233" s="25">
        <f t="shared" si="3"/>
        <v>0.3872</v>
      </c>
      <c r="F233" s="6"/>
    </row>
    <row r="234" spans="1:6" ht="15.75">
      <c r="A234" s="11">
        <v>229</v>
      </c>
      <c r="B234" s="21"/>
      <c r="C234" s="24">
        <v>2.0427</v>
      </c>
      <c r="D234" s="24">
        <v>2.3578</v>
      </c>
      <c r="E234" s="25">
        <f t="shared" si="3"/>
        <v>0.31510000000000016</v>
      </c>
      <c r="F234" s="6"/>
    </row>
    <row r="235" spans="1:6" ht="15.75">
      <c r="A235" s="11">
        <v>230</v>
      </c>
      <c r="B235" s="21"/>
      <c r="C235" s="24">
        <v>1.8615</v>
      </c>
      <c r="D235" s="24">
        <v>2.3305</v>
      </c>
      <c r="E235" s="25">
        <f t="shared" si="3"/>
        <v>0.46899999999999986</v>
      </c>
      <c r="F235" s="6"/>
    </row>
    <row r="236" spans="1:6" ht="15.75">
      <c r="A236" s="11">
        <v>231</v>
      </c>
      <c r="B236" s="21"/>
      <c r="C236" s="24">
        <v>2.594</v>
      </c>
      <c r="D236" s="24">
        <v>3.1254</v>
      </c>
      <c r="E236" s="25">
        <f t="shared" si="3"/>
        <v>0.5314000000000001</v>
      </c>
      <c r="F236" s="6"/>
    </row>
    <row r="237" spans="1:6" ht="15.75">
      <c r="A237" s="11">
        <v>232</v>
      </c>
      <c r="B237" s="21"/>
      <c r="C237" s="24">
        <v>0.5709</v>
      </c>
      <c r="D237" s="24">
        <v>0.7463</v>
      </c>
      <c r="E237" s="25">
        <f t="shared" si="3"/>
        <v>0.1754</v>
      </c>
      <c r="F237" s="6"/>
    </row>
    <row r="238" spans="1:6" ht="15.75">
      <c r="A238" s="11">
        <v>233</v>
      </c>
      <c r="B238" s="21"/>
      <c r="C238" s="24">
        <v>2.2158</v>
      </c>
      <c r="D238" s="24">
        <v>2.2158</v>
      </c>
      <c r="E238" s="25">
        <f t="shared" si="3"/>
        <v>0</v>
      </c>
      <c r="F238" s="6"/>
    </row>
    <row r="239" spans="1:6" ht="15.75">
      <c r="A239" s="11">
        <v>234</v>
      </c>
      <c r="B239" s="21"/>
      <c r="C239" s="24">
        <v>2.8968</v>
      </c>
      <c r="D239" s="24">
        <v>3.1966</v>
      </c>
      <c r="E239" s="25">
        <f t="shared" si="3"/>
        <v>0.2998000000000003</v>
      </c>
      <c r="F239" s="6"/>
    </row>
    <row r="240" spans="1:6" ht="15.75">
      <c r="A240" s="11">
        <v>235</v>
      </c>
      <c r="B240" s="21"/>
      <c r="C240" s="24">
        <v>1.6883</v>
      </c>
      <c r="D240" s="24">
        <v>2.4327</v>
      </c>
      <c r="E240" s="25">
        <f t="shared" si="3"/>
        <v>0.7444000000000002</v>
      </c>
      <c r="F240" s="6"/>
    </row>
    <row r="241" spans="1:6" ht="15.75">
      <c r="A241" s="11" t="s">
        <v>10</v>
      </c>
      <c r="B241" s="23"/>
      <c r="C241" s="24">
        <v>2.1873</v>
      </c>
      <c r="D241" s="24">
        <v>3.6434</v>
      </c>
      <c r="E241" s="25">
        <f t="shared" si="3"/>
        <v>1.4561000000000002</v>
      </c>
      <c r="F241" s="6"/>
    </row>
    <row r="242" spans="1:6" ht="15.75">
      <c r="A242" s="35" t="s">
        <v>4</v>
      </c>
      <c r="B242" s="35"/>
      <c r="C242" s="35"/>
      <c r="D242" s="35"/>
      <c r="E242" s="27">
        <v>188.297</v>
      </c>
      <c r="F242" s="27"/>
    </row>
    <row r="243" spans="1:6" ht="15.75">
      <c r="A243" s="5" t="s">
        <v>3</v>
      </c>
      <c r="B243" s="5"/>
      <c r="C243" s="8">
        <v>0</v>
      </c>
      <c r="D243" s="8"/>
      <c r="E243" s="28">
        <v>105.305</v>
      </c>
      <c r="F243" s="28"/>
    </row>
    <row r="244" spans="1:6" ht="15.75">
      <c r="A244" s="5" t="s">
        <v>9</v>
      </c>
      <c r="B244" s="5"/>
      <c r="C244" s="8"/>
      <c r="D244" s="8"/>
      <c r="E244" s="28"/>
      <c r="F244" s="28"/>
    </row>
    <row r="245" spans="1:6" ht="15.75">
      <c r="A245" s="35" t="s">
        <v>5</v>
      </c>
      <c r="B245" s="35"/>
      <c r="C245" s="35"/>
      <c r="D245" s="35"/>
      <c r="E245" s="27">
        <f>E242-E243-E244</f>
        <v>82.99199999999999</v>
      </c>
      <c r="F245" s="27"/>
    </row>
    <row r="246" spans="1:6" ht="15.75">
      <c r="A246" s="35" t="s">
        <v>6</v>
      </c>
      <c r="B246" s="35"/>
      <c r="C246" s="35"/>
      <c r="D246" s="35"/>
      <c r="E246" s="36">
        <v>0.007891</v>
      </c>
      <c r="F246" s="36"/>
    </row>
    <row r="247" spans="1:6" ht="15.75">
      <c r="A247" s="1"/>
      <c r="B247" s="1"/>
      <c r="C247" s="9"/>
      <c r="D247" s="9"/>
      <c r="E247" s="1"/>
      <c r="F247" s="4"/>
    </row>
    <row r="248" spans="1:6" ht="15.75">
      <c r="A248" s="1"/>
      <c r="B248" s="1"/>
      <c r="C248" s="9"/>
      <c r="D248" s="9"/>
      <c r="E248" s="1"/>
      <c r="F248" s="4"/>
    </row>
    <row r="249" spans="1:6" ht="15.75">
      <c r="A249" s="1"/>
      <c r="B249" s="1"/>
      <c r="C249" s="9"/>
      <c r="D249" s="9"/>
      <c r="E249" s="1"/>
      <c r="F249" s="4"/>
    </row>
    <row r="250" spans="1:6" ht="15.75">
      <c r="A250" s="1"/>
      <c r="B250" s="1"/>
      <c r="C250" s="9"/>
      <c r="D250" s="9"/>
      <c r="E250" s="1"/>
      <c r="F250" s="4"/>
    </row>
    <row r="251" spans="1:6" ht="15.75">
      <c r="A251" s="1"/>
      <c r="B251" s="1"/>
      <c r="C251" s="9"/>
      <c r="D251" s="9"/>
      <c r="E251" s="1"/>
      <c r="F251" s="4"/>
    </row>
    <row r="252" spans="1:6" ht="15.75">
      <c r="A252" s="1"/>
      <c r="B252" s="1"/>
      <c r="C252" s="9"/>
      <c r="D252" s="9"/>
      <c r="E252" s="1"/>
      <c r="F252" s="4"/>
    </row>
    <row r="253" spans="1:6" ht="15.75">
      <c r="A253" s="1"/>
      <c r="B253" s="1"/>
      <c r="C253" s="9"/>
      <c r="D253" s="9"/>
      <c r="E253" s="1"/>
      <c r="F253" s="4"/>
    </row>
    <row r="254" spans="1:6" ht="15.75">
      <c r="A254" s="1"/>
      <c r="B254" s="1"/>
      <c r="C254" s="9"/>
      <c r="D254" s="9"/>
      <c r="E254" s="1"/>
      <c r="F254" s="4"/>
    </row>
    <row r="255" spans="1:6" ht="15.75">
      <c r="A255" s="1"/>
      <c r="B255" s="1"/>
      <c r="C255" s="9"/>
      <c r="D255" s="9"/>
      <c r="E255" s="1"/>
      <c r="F255" s="4"/>
    </row>
    <row r="256" spans="1:6" ht="15.75">
      <c r="A256" s="1"/>
      <c r="B256" s="1"/>
      <c r="C256" s="9"/>
      <c r="D256" s="9"/>
      <c r="E256" s="1"/>
      <c r="F256" s="4"/>
    </row>
    <row r="257" spans="1:6" ht="15.75">
      <c r="A257" s="1"/>
      <c r="B257" s="1"/>
      <c r="C257" s="9"/>
      <c r="D257" s="9"/>
      <c r="E257" s="1"/>
      <c r="F257" s="4"/>
    </row>
    <row r="258" spans="1:6" ht="15.75">
      <c r="A258" s="1"/>
      <c r="B258" s="1"/>
      <c r="C258" s="9"/>
      <c r="D258" s="9"/>
      <c r="E258" s="1"/>
      <c r="F258" s="4"/>
    </row>
    <row r="259" spans="1:6" ht="15.75">
      <c r="A259" s="1"/>
      <c r="B259" s="1"/>
      <c r="C259" s="9"/>
      <c r="D259" s="9"/>
      <c r="E259" s="1"/>
      <c r="F259" s="4"/>
    </row>
    <row r="260" spans="1:6" ht="15.75">
      <c r="A260" s="1"/>
      <c r="B260" s="1"/>
      <c r="C260" s="9"/>
      <c r="D260" s="9"/>
      <c r="E260" s="1"/>
      <c r="F260" s="4"/>
    </row>
    <row r="261" spans="1:6" ht="15.75">
      <c r="A261" s="1"/>
      <c r="B261" s="1"/>
      <c r="C261" s="9"/>
      <c r="D261" s="9"/>
      <c r="E261" s="1"/>
      <c r="F261" s="4"/>
    </row>
    <row r="262" spans="1:6" ht="15.75">
      <c r="A262" s="1"/>
      <c r="B262" s="1"/>
      <c r="C262" s="9"/>
      <c r="D262" s="9"/>
      <c r="E262" s="1"/>
      <c r="F262" s="4"/>
    </row>
    <row r="263" spans="1:6" ht="15.75">
      <c r="A263" s="1"/>
      <c r="B263" s="1"/>
      <c r="C263" s="9"/>
      <c r="D263" s="9"/>
      <c r="E263" s="1"/>
      <c r="F263" s="4"/>
    </row>
    <row r="264" spans="1:6" ht="15.75">
      <c r="A264" s="1"/>
      <c r="B264" s="1"/>
      <c r="C264" s="9"/>
      <c r="D264" s="9"/>
      <c r="E264" s="1"/>
      <c r="F264" s="4"/>
    </row>
    <row r="265" spans="1:6" ht="15.75">
      <c r="A265" s="1"/>
      <c r="B265" s="1"/>
      <c r="C265" s="9"/>
      <c r="D265" s="9"/>
      <c r="E265" s="1"/>
      <c r="F265" s="4"/>
    </row>
    <row r="266" spans="1:6" ht="15.75">
      <c r="A266" s="1"/>
      <c r="B266" s="1"/>
      <c r="C266" s="9"/>
      <c r="D266" s="9"/>
      <c r="E266" s="1"/>
      <c r="F266" s="4"/>
    </row>
    <row r="267" spans="1:6" ht="15.75">
      <c r="A267" s="1"/>
      <c r="B267" s="1"/>
      <c r="C267" s="9"/>
      <c r="D267" s="9"/>
      <c r="E267" s="1"/>
      <c r="F267" s="4"/>
    </row>
    <row r="268" spans="1:6" ht="15.75">
      <c r="A268" s="1"/>
      <c r="B268" s="1"/>
      <c r="C268" s="9"/>
      <c r="D268" s="9"/>
      <c r="E268" s="1"/>
      <c r="F268" s="4"/>
    </row>
    <row r="269" spans="1:6" ht="15.75">
      <c r="A269" s="1"/>
      <c r="B269" s="1"/>
      <c r="C269" s="9"/>
      <c r="D269" s="9"/>
      <c r="E269" s="1"/>
      <c r="F269" s="4"/>
    </row>
    <row r="270" spans="1:6" ht="15.75">
      <c r="A270" s="1"/>
      <c r="B270" s="1"/>
      <c r="C270" s="9"/>
      <c r="D270" s="9"/>
      <c r="E270" s="1"/>
      <c r="F270" s="4"/>
    </row>
    <row r="271" spans="1:6" ht="15.75">
      <c r="A271" s="1"/>
      <c r="B271" s="1"/>
      <c r="C271" s="9"/>
      <c r="D271" s="9"/>
      <c r="E271" s="1"/>
      <c r="F271" s="4"/>
    </row>
    <row r="272" spans="1:6" ht="15.75">
      <c r="A272" s="1"/>
      <c r="B272" s="1"/>
      <c r="C272" s="9"/>
      <c r="D272" s="9"/>
      <c r="E272" s="1"/>
      <c r="F272" s="4"/>
    </row>
    <row r="273" spans="1:6" ht="15.75">
      <c r="A273" s="1"/>
      <c r="B273" s="1"/>
      <c r="C273" s="9"/>
      <c r="D273" s="9"/>
      <c r="E273" s="1"/>
      <c r="F273" s="4"/>
    </row>
    <row r="274" spans="1:6" ht="15.75">
      <c r="A274" s="1"/>
      <c r="B274" s="1"/>
      <c r="C274" s="9"/>
      <c r="D274" s="9"/>
      <c r="E274" s="1"/>
      <c r="F274" s="4"/>
    </row>
    <row r="275" spans="1:6" ht="15.75">
      <c r="A275" s="1"/>
      <c r="B275" s="1"/>
      <c r="C275" s="9"/>
      <c r="D275" s="9"/>
      <c r="E275" s="1"/>
      <c r="F275" s="4"/>
    </row>
    <row r="276" spans="1:6" ht="15.75">
      <c r="A276" s="1"/>
      <c r="B276" s="1"/>
      <c r="C276" s="9"/>
      <c r="D276" s="9"/>
      <c r="E276" s="1"/>
      <c r="F276" s="4"/>
    </row>
    <row r="277" spans="1:6" ht="15.75">
      <c r="A277" s="1"/>
      <c r="B277" s="1"/>
      <c r="C277" s="9"/>
      <c r="D277" s="9"/>
      <c r="E277" s="1"/>
      <c r="F277" s="4"/>
    </row>
    <row r="278" spans="1:6" ht="15.75">
      <c r="A278" s="1"/>
      <c r="B278" s="1"/>
      <c r="C278" s="9"/>
      <c r="D278" s="9"/>
      <c r="E278" s="1"/>
      <c r="F278" s="4"/>
    </row>
    <row r="279" spans="1:6" ht="15.75">
      <c r="A279" s="1"/>
      <c r="B279" s="1"/>
      <c r="C279" s="9"/>
      <c r="D279" s="9"/>
      <c r="E279" s="1"/>
      <c r="F279" s="4"/>
    </row>
    <row r="280" spans="1:6" ht="15.75">
      <c r="A280" s="1"/>
      <c r="B280" s="1"/>
      <c r="C280" s="9"/>
      <c r="D280" s="9"/>
      <c r="E280" s="1"/>
      <c r="F280" s="4"/>
    </row>
    <row r="281" spans="1:6" ht="15.75">
      <c r="A281" s="1"/>
      <c r="B281" s="1"/>
      <c r="C281" s="9"/>
      <c r="D281" s="9"/>
      <c r="E281" s="1"/>
      <c r="F281" s="4"/>
    </row>
    <row r="282" spans="1:6" ht="15.75">
      <c r="A282" s="1"/>
      <c r="B282" s="1"/>
      <c r="C282" s="9"/>
      <c r="D282" s="9"/>
      <c r="E282" s="1"/>
      <c r="F282" s="4"/>
    </row>
    <row r="283" spans="1:6" ht="15.75">
      <c r="A283" s="1"/>
      <c r="B283" s="1"/>
      <c r="C283" s="9"/>
      <c r="D283" s="9"/>
      <c r="E283" s="1"/>
      <c r="F283" s="4"/>
    </row>
    <row r="284" spans="1:6" ht="15.75">
      <c r="A284" s="1"/>
      <c r="B284" s="1"/>
      <c r="C284" s="9"/>
      <c r="D284" s="9"/>
      <c r="E284" s="1"/>
      <c r="F284" s="4"/>
    </row>
    <row r="285" spans="1:6" ht="15.75">
      <c r="A285" s="1"/>
      <c r="B285" s="1"/>
      <c r="C285" s="9"/>
      <c r="D285" s="9"/>
      <c r="E285" s="1"/>
      <c r="F285" s="4"/>
    </row>
    <row r="286" spans="1:6" ht="15.75">
      <c r="A286" s="1"/>
      <c r="B286" s="1"/>
      <c r="C286" s="9"/>
      <c r="D286" s="9"/>
      <c r="E286" s="1"/>
      <c r="F286" s="4"/>
    </row>
    <row r="287" spans="1:6" ht="15.75">
      <c r="A287" s="1"/>
      <c r="B287" s="1"/>
      <c r="C287" s="9"/>
      <c r="D287" s="9"/>
      <c r="E287" s="1"/>
      <c r="F287" s="4"/>
    </row>
    <row r="288" spans="1:6" ht="15.75">
      <c r="A288" s="1"/>
      <c r="B288" s="1"/>
      <c r="C288" s="9"/>
      <c r="D288" s="9"/>
      <c r="E288" s="1"/>
      <c r="F288" s="4"/>
    </row>
    <row r="289" spans="1:6" ht="15.75">
      <c r="A289" s="1"/>
      <c r="B289" s="1"/>
      <c r="C289" s="9"/>
      <c r="D289" s="9"/>
      <c r="E289" s="1"/>
      <c r="F289" s="4"/>
    </row>
    <row r="290" spans="1:6" ht="15.75">
      <c r="A290" s="1"/>
      <c r="B290" s="1"/>
      <c r="C290" s="9"/>
      <c r="D290" s="9"/>
      <c r="E290" s="1"/>
      <c r="F290" s="4"/>
    </row>
    <row r="291" spans="1:6" ht="15.75">
      <c r="A291" s="1"/>
      <c r="B291" s="1"/>
      <c r="C291" s="9"/>
      <c r="D291" s="9"/>
      <c r="E291" s="1"/>
      <c r="F291" s="4"/>
    </row>
    <row r="292" spans="1:6" ht="15.75">
      <c r="A292" s="1"/>
      <c r="B292" s="1"/>
      <c r="C292" s="9"/>
      <c r="D292" s="9"/>
      <c r="E292" s="1"/>
      <c r="F292" s="4"/>
    </row>
    <row r="293" spans="1:6" ht="15.75">
      <c r="A293" s="1"/>
      <c r="B293" s="1"/>
      <c r="C293" s="9"/>
      <c r="D293" s="9"/>
      <c r="E293" s="1"/>
      <c r="F293" s="4"/>
    </row>
    <row r="294" spans="1:6" ht="15.75">
      <c r="A294" s="1"/>
      <c r="B294" s="1"/>
      <c r="C294" s="9"/>
      <c r="D294" s="9"/>
      <c r="E294" s="1"/>
      <c r="F294" s="4"/>
    </row>
    <row r="295" spans="1:6" ht="15.75">
      <c r="A295" s="1"/>
      <c r="B295" s="1"/>
      <c r="C295" s="9"/>
      <c r="D295" s="9"/>
      <c r="E295" s="1"/>
      <c r="F295" s="4"/>
    </row>
    <row r="296" spans="1:6" ht="15.75">
      <c r="A296" s="1"/>
      <c r="B296" s="1"/>
      <c r="C296" s="9"/>
      <c r="D296" s="9"/>
      <c r="E296" s="1"/>
      <c r="F296" s="4"/>
    </row>
    <row r="297" spans="1:6" ht="15.75">
      <c r="A297" s="1"/>
      <c r="B297" s="1"/>
      <c r="C297" s="9"/>
      <c r="D297" s="9"/>
      <c r="E297" s="1"/>
      <c r="F297" s="4"/>
    </row>
    <row r="298" spans="1:6" ht="15.75">
      <c r="A298" s="1"/>
      <c r="B298" s="1"/>
      <c r="C298" s="9"/>
      <c r="D298" s="9"/>
      <c r="E298" s="1"/>
      <c r="F298" s="4"/>
    </row>
    <row r="299" spans="1:6" ht="15.75">
      <c r="A299" s="1"/>
      <c r="B299" s="1"/>
      <c r="C299" s="9"/>
      <c r="D299" s="9"/>
      <c r="E299" s="1"/>
      <c r="F299" s="4"/>
    </row>
    <row r="300" spans="1:6" ht="15.75">
      <c r="A300" s="1"/>
      <c r="B300" s="1"/>
      <c r="C300" s="9"/>
      <c r="D300" s="9"/>
      <c r="E300" s="1"/>
      <c r="F300" s="4"/>
    </row>
  </sheetData>
  <sheetProtection/>
  <mergeCells count="13">
    <mergeCell ref="A1:F1"/>
    <mergeCell ref="A246:D246"/>
    <mergeCell ref="E246:F246"/>
    <mergeCell ref="A242:D242"/>
    <mergeCell ref="E242:F242"/>
    <mergeCell ref="E243:F243"/>
    <mergeCell ref="A245:D245"/>
    <mergeCell ref="E245:F245"/>
    <mergeCell ref="E244:F244"/>
    <mergeCell ref="E3:E5"/>
    <mergeCell ref="F3:F5"/>
    <mergeCell ref="A2:A5"/>
    <mergeCell ref="C2:F2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2020-03-12T09:29:18Z</dcterms:modified>
  <cp:category/>
  <cp:version/>
  <cp:contentType/>
  <cp:contentStatus/>
</cp:coreProperties>
</file>