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6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<sst xmlns="http://schemas.openxmlformats.org/spreadsheetml/2006/main" count="58" uniqueCount="19">
  <si>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</si>
  <si>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</si>
  <si>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</si>
  <si>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</si>
  <si>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</si>
  <si>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</si>
  <si>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</si>
  <si>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</si>
  <si>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</si>
  <si>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</si>
  <si>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</si>
  <si>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</si>
  <si>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</si>
  <si>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</si>
  <si>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</si>
  <si>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</si>
  <si>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Декабрь  2020 г по адресу: г.Белгород ул.Макаренко д.22</t>
  </si>
  <si>
    <t>26.11.2020.  0:00:00</t>
  </si>
  <si>
    <t>24.12.2020.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</si>
</sst>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164" fontId="8" fillId="34" borderId="11" xfId="0" applyNumberFormat="1" applyFont="1" applyFill="1" applyBorder="1" applyAlignment="1">
      <alignment/>
    </xf>
    <xf numFmtId="164" fontId="8" fillId="35" borderId="11" xfId="0" applyNumberFormat="1" applyFont="1" applyFill="1" applyBorder="1" applyAlignment="1">
      <alignment/>
    </xf>
    <xf numFmtId="164" fontId="8" fillId="36" borderId="11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8" fillId="35" borderId="17" xfId="0" applyNumberFormat="1" applyFont="1" applyFill="1" applyBorder="1" applyAlignment="1">
      <alignment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I18" sqref="I18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1" customWidth="1"/>
    <col min="4" max="4" width="13.7109375" style="0" customWidth="1"/>
    <col min="5" max="5" width="14.8515625" style="1" customWidth="1"/>
    <col min="6" max="6" width="13.8515625" style="0" customWidth="1"/>
    <col min="7" max="7" width="14.8515625" style="2" customWidth="1"/>
  </cols>
  <sheetData>
    <row r="1" spans="1:6" ht="42" customHeight="1">
      <c r="A1" s="35" t="s">
        <v>16</v>
      </c>
      <c r="B1" s="35"/>
      <c r="C1" s="35"/>
      <c r="D1" s="35"/>
      <c r="E1" s="35"/>
      <c r="F1" s="35"/>
    </row>
    <row r="2" spans="1:7" ht="17.25" customHeight="1">
      <c r="A2" s="36" t="s">
        <v>0</v>
      </c>
      <c r="B2" s="37" t="s">
        <v>1</v>
      </c>
      <c r="C2" s="37"/>
      <c r="D2" s="37"/>
      <c r="E2" s="37"/>
      <c r="F2" s="37"/>
      <c r="G2" s="37"/>
    </row>
    <row r="3" spans="1:7" ht="16.5" customHeight="1">
      <c r="A3" s="36"/>
      <c r="B3" s="38" t="s">
        <v>2</v>
      </c>
      <c r="C3" s="38"/>
      <c r="D3" s="38" t="s">
        <v>3</v>
      </c>
      <c r="E3" s="38"/>
      <c r="F3" s="36" t="s">
        <v>4</v>
      </c>
      <c r="G3" s="39" t="s">
        <v>5</v>
      </c>
    </row>
    <row r="4" spans="1:7" ht="18.75" customHeight="1">
      <c r="A4" s="36"/>
      <c r="B4" s="5" t="s">
        <v>6</v>
      </c>
      <c r="C4" s="6" t="s">
        <v>7</v>
      </c>
      <c r="D4" s="4" t="s">
        <v>8</v>
      </c>
      <c r="E4" s="6" t="s">
        <v>7</v>
      </c>
      <c r="F4" s="36"/>
      <c r="G4" s="39"/>
    </row>
    <row r="5" spans="1:7" ht="17.25" customHeight="1">
      <c r="A5" s="36"/>
      <c r="B5" s="40" t="s">
        <v>17</v>
      </c>
      <c r="C5" s="40"/>
      <c r="D5" s="40" t="s">
        <v>18</v>
      </c>
      <c r="E5" s="40"/>
      <c r="F5" s="36"/>
      <c r="G5" s="39"/>
    </row>
    <row r="6" spans="1:7" ht="15.75">
      <c r="A6" s="3">
        <v>1</v>
      </c>
      <c r="B6" s="7">
        <f>C6*4.1868</f>
        <v>106.468</v>
      </c>
      <c r="C6" s="23">
        <f>106.468/4.1868</f>
        <v>25.429444922136238</v>
      </c>
      <c r="D6" s="7">
        <f>E6*4.1868</f>
        <v>110.814</v>
      </c>
      <c r="E6" s="23">
        <f>110.814/4.1868</f>
        <v>26.467469188879335</v>
      </c>
      <c r="F6" s="7">
        <v>1.0380000000000003</v>
      </c>
      <c r="G6" s="8"/>
    </row>
    <row r="7" spans="1:7" ht="15.75">
      <c r="A7" s="3">
        <v>2</v>
      </c>
      <c r="B7" s="7">
        <v>0</v>
      </c>
      <c r="C7" s="24">
        <v>0</v>
      </c>
      <c r="D7" s="7">
        <v>0</v>
      </c>
      <c r="E7" s="24">
        <v>0.5092</v>
      </c>
      <c r="F7" s="7">
        <v>0.509</v>
      </c>
      <c r="G7" s="8"/>
    </row>
    <row r="8" spans="1:7" ht="15.75">
      <c r="A8" s="3">
        <v>3</v>
      </c>
      <c r="B8" s="7">
        <f>C8*4.1868</f>
        <v>115.096</v>
      </c>
      <c r="C8" s="24">
        <f>115.096/4.1868</f>
        <v>27.490207318238273</v>
      </c>
      <c r="D8" s="7">
        <f>E8*4.1868</f>
        <v>119.037</v>
      </c>
      <c r="E8" s="24">
        <f>119.037/4.1868</f>
        <v>28.431498996847235</v>
      </c>
      <c r="F8" s="7">
        <v>0.9410000000000025</v>
      </c>
      <c r="G8" s="8"/>
    </row>
    <row r="9" spans="1:7" ht="15.75">
      <c r="A9" s="3">
        <v>4</v>
      </c>
      <c r="B9" s="7">
        <f>C9*4.1868</f>
        <v>10.75086504</v>
      </c>
      <c r="C9" s="24">
        <v>2.5678</v>
      </c>
      <c r="D9" s="7">
        <f>E9*4.1868</f>
        <v>13.175022239999999</v>
      </c>
      <c r="E9" s="24">
        <v>3.1468</v>
      </c>
      <c r="F9" s="7">
        <v>0.5789999999999997</v>
      </c>
      <c r="G9" s="8"/>
    </row>
    <row r="10" spans="1:7" ht="15.75">
      <c r="A10" s="3">
        <v>5</v>
      </c>
      <c r="B10" s="7">
        <f aca="true" t="shared" si="0" ref="B10:D21">C10*4.1868</f>
        <v>12.70526328</v>
      </c>
      <c r="C10" s="24">
        <v>3.0346</v>
      </c>
      <c r="D10" s="7">
        <f t="shared" si="0"/>
        <v>16.05051648</v>
      </c>
      <c r="E10" s="24">
        <v>3.8336</v>
      </c>
      <c r="F10" s="7">
        <v>0.7989999999999999</v>
      </c>
      <c r="G10" s="8"/>
    </row>
    <row r="11" spans="1:7" ht="15.75">
      <c r="A11" s="3">
        <v>6</v>
      </c>
      <c r="B11" s="7">
        <f t="shared" si="0"/>
        <v>0.10467</v>
      </c>
      <c r="C11" s="24">
        <v>0.025</v>
      </c>
      <c r="D11" s="7">
        <v>0</v>
      </c>
      <c r="E11" s="24" t="s">
        <v>9</v>
      </c>
      <c r="F11" s="7"/>
      <c r="G11" s="8">
        <v>0.9735</v>
      </c>
    </row>
    <row r="12" spans="1:7" ht="15.75">
      <c r="A12" s="3">
        <v>7</v>
      </c>
      <c r="B12" s="7">
        <f t="shared" si="0"/>
        <v>14.09863032</v>
      </c>
      <c r="C12" s="24">
        <v>3.3674</v>
      </c>
      <c r="D12" s="7">
        <f t="shared" si="0"/>
        <v>17.24291712</v>
      </c>
      <c r="E12" s="24">
        <v>4.1184</v>
      </c>
      <c r="F12" s="7">
        <v>0.7510000000000003</v>
      </c>
      <c r="G12" s="8"/>
    </row>
    <row r="13" spans="1:7" ht="15.75">
      <c r="A13" s="3">
        <v>8</v>
      </c>
      <c r="B13" s="7">
        <f t="shared" si="0"/>
        <v>0</v>
      </c>
      <c r="C13" s="25">
        <v>0</v>
      </c>
      <c r="D13" s="7">
        <f t="shared" si="0"/>
        <v>0</v>
      </c>
      <c r="E13" s="25">
        <v>0</v>
      </c>
      <c r="F13" s="7">
        <v>0</v>
      </c>
      <c r="G13" s="8"/>
    </row>
    <row r="14" spans="1:7" ht="15.75">
      <c r="A14" s="3">
        <v>9</v>
      </c>
      <c r="B14" s="7">
        <f t="shared" si="0"/>
        <v>104.593</v>
      </c>
      <c r="C14" s="24">
        <f>104.593/4.1868</f>
        <v>24.981608865959686</v>
      </c>
      <c r="D14" s="7">
        <f t="shared" si="0"/>
        <v>110.53</v>
      </c>
      <c r="E14" s="24">
        <f>110.53/4.1868</f>
        <v>26.399636954237128</v>
      </c>
      <c r="F14" s="7">
        <v>1.4179999999999993</v>
      </c>
      <c r="G14" s="8"/>
    </row>
    <row r="15" spans="1:7" ht="15.75">
      <c r="A15" s="3">
        <v>10</v>
      </c>
      <c r="B15" s="7">
        <f t="shared" si="0"/>
        <v>21.6583164</v>
      </c>
      <c r="C15" s="24">
        <v>5.173</v>
      </c>
      <c r="D15" s="7">
        <f t="shared" si="0"/>
        <v>25.200349199999998</v>
      </c>
      <c r="E15" s="24">
        <v>6.019</v>
      </c>
      <c r="F15" s="7">
        <v>0.846</v>
      </c>
      <c r="G15" s="8"/>
    </row>
    <row r="16" spans="1:7" ht="15.75">
      <c r="A16" s="3">
        <v>11</v>
      </c>
      <c r="B16" s="7">
        <f t="shared" si="0"/>
        <v>0.56773008</v>
      </c>
      <c r="C16" s="24">
        <v>0.1356</v>
      </c>
      <c r="D16" s="7">
        <f t="shared" si="0"/>
        <v>0.90518616</v>
      </c>
      <c r="E16" s="24">
        <v>0.2162</v>
      </c>
      <c r="F16" s="7">
        <v>0.07999999999999999</v>
      </c>
      <c r="G16" s="8"/>
    </row>
    <row r="17" spans="1:7" ht="15.75">
      <c r="A17" s="3">
        <v>12</v>
      </c>
      <c r="B17" s="7">
        <f t="shared" si="0"/>
        <v>0</v>
      </c>
      <c r="C17" s="24">
        <v>0</v>
      </c>
      <c r="D17" s="7">
        <f t="shared" si="0"/>
        <v>0</v>
      </c>
      <c r="E17" s="24">
        <v>0</v>
      </c>
      <c r="F17" s="7"/>
      <c r="G17" s="8"/>
    </row>
    <row r="18" spans="1:7" ht="15.75">
      <c r="A18" s="3">
        <v>13</v>
      </c>
      <c r="B18" s="7">
        <f t="shared" si="0"/>
        <v>0.5777784</v>
      </c>
      <c r="C18" s="24">
        <v>0.138</v>
      </c>
      <c r="D18" s="7">
        <f t="shared" si="0"/>
        <v>0.816426</v>
      </c>
      <c r="E18" s="24">
        <v>0.195</v>
      </c>
      <c r="F18" s="7">
        <v>0.056999999999999995</v>
      </c>
      <c r="G18" s="8"/>
    </row>
    <row r="19" spans="1:7" ht="15.75">
      <c r="A19" s="3">
        <v>14</v>
      </c>
      <c r="B19" s="7">
        <f t="shared" si="0"/>
        <v>2.2064436</v>
      </c>
      <c r="C19" s="25">
        <v>0.527</v>
      </c>
      <c r="D19" s="7">
        <f t="shared" si="0"/>
        <v>2.5623215999999998</v>
      </c>
      <c r="E19" s="25">
        <v>0.612</v>
      </c>
      <c r="F19" s="7">
        <v>0.08499999999999996</v>
      </c>
      <c r="G19" s="8"/>
    </row>
    <row r="20" spans="1:7" ht="15.75">
      <c r="A20" s="3">
        <v>15</v>
      </c>
      <c r="B20" s="7">
        <v>0</v>
      </c>
      <c r="C20" s="23" t="s">
        <v>9</v>
      </c>
      <c r="D20" s="7">
        <v>0</v>
      </c>
      <c r="E20" s="23" t="s">
        <v>9</v>
      </c>
      <c r="F20" s="7"/>
      <c r="G20" s="8">
        <v>1.027</v>
      </c>
    </row>
    <row r="21" spans="1:7" ht="15.75">
      <c r="A21" s="3">
        <v>16</v>
      </c>
      <c r="B21" s="7">
        <f t="shared" si="0"/>
        <v>0.0083736</v>
      </c>
      <c r="C21" s="24">
        <v>0.002</v>
      </c>
      <c r="D21" s="7">
        <f t="shared" si="0"/>
        <v>0.0083736</v>
      </c>
      <c r="E21" s="24">
        <v>0.002</v>
      </c>
      <c r="F21" s="7"/>
      <c r="G21" s="8">
        <v>0.5415</v>
      </c>
    </row>
    <row r="22" spans="1:7" ht="15.75">
      <c r="A22" s="3">
        <v>17</v>
      </c>
      <c r="B22" s="7">
        <v>0</v>
      </c>
      <c r="C22" s="23" t="s">
        <v>9</v>
      </c>
      <c r="D22" s="7">
        <v>0</v>
      </c>
      <c r="E22" s="23" t="s">
        <v>9</v>
      </c>
      <c r="F22" s="7"/>
      <c r="G22" s="8">
        <v>0.937</v>
      </c>
    </row>
    <row r="23" spans="1:7" ht="15.75">
      <c r="A23" s="3">
        <v>18</v>
      </c>
      <c r="B23" s="7">
        <f>C23*4.1868</f>
        <v>4.1533055999999995</v>
      </c>
      <c r="C23" s="24">
        <v>0.992</v>
      </c>
      <c r="D23" s="7">
        <f>E23*4.1868</f>
        <v>8.507996279999999</v>
      </c>
      <c r="E23" s="24">
        <v>2.0321</v>
      </c>
      <c r="F23" s="7">
        <v>1.04</v>
      </c>
      <c r="G23" s="8"/>
    </row>
    <row r="24" spans="1:7" ht="15.75">
      <c r="A24" s="3">
        <v>19</v>
      </c>
      <c r="B24" s="7">
        <f>C24*4.1868</f>
        <v>11.3211072</v>
      </c>
      <c r="C24" s="24">
        <v>2.704</v>
      </c>
      <c r="D24" s="7">
        <f>E24*4.1868</f>
        <v>12.3384996</v>
      </c>
      <c r="E24" s="24">
        <v>2.947</v>
      </c>
      <c r="F24" s="7">
        <v>0.24299999999999988</v>
      </c>
      <c r="G24" s="8"/>
    </row>
    <row r="25" spans="1:7" ht="15.75">
      <c r="A25" s="3">
        <v>20</v>
      </c>
      <c r="B25" s="7">
        <f>C25*4.1868</f>
        <v>16.3473606</v>
      </c>
      <c r="C25" s="25">
        <v>3.9045</v>
      </c>
      <c r="D25" s="7">
        <f>E25*4.1868</f>
        <v>18.47676708</v>
      </c>
      <c r="E25" s="25">
        <v>4.4131</v>
      </c>
      <c r="F25" s="7">
        <v>0.5080000000000005</v>
      </c>
      <c r="G25" s="8"/>
    </row>
    <row r="26" spans="1:7" ht="15.75">
      <c r="A26" s="3">
        <v>21</v>
      </c>
      <c r="B26" s="7">
        <v>0</v>
      </c>
      <c r="C26" s="25">
        <v>0.2063</v>
      </c>
      <c r="D26" s="7">
        <v>0</v>
      </c>
      <c r="E26" s="25">
        <v>1.0697</v>
      </c>
      <c r="F26" s="7">
        <v>0.8640000000000001</v>
      </c>
      <c r="G26" s="8"/>
    </row>
    <row r="27" spans="1:7" ht="15.75">
      <c r="A27" s="3">
        <v>22</v>
      </c>
      <c r="B27" s="7">
        <f>C27*4.1868</f>
        <v>0.9625453199999999</v>
      </c>
      <c r="C27" s="25">
        <v>0.2299</v>
      </c>
      <c r="D27" s="7">
        <f>E27*4.1868</f>
        <v>1.15220736</v>
      </c>
      <c r="E27" s="25">
        <v>0.2752</v>
      </c>
      <c r="F27" s="7">
        <v>0.04500000000000001</v>
      </c>
      <c r="G27" s="8"/>
    </row>
    <row r="28" spans="1:7" ht="15.75">
      <c r="A28" s="3">
        <v>23</v>
      </c>
      <c r="B28" s="7">
        <f>C28*4.1868</f>
        <v>25.977</v>
      </c>
      <c r="C28" s="23">
        <f>25.977/4.1868</f>
        <v>6.204499856692462</v>
      </c>
      <c r="D28" s="7">
        <f>E28*4.1868</f>
        <v>27.582</v>
      </c>
      <c r="E28" s="23">
        <f>27.582/4.1868</f>
        <v>6.587847520779594</v>
      </c>
      <c r="F28" s="7">
        <v>0.38400000000000034</v>
      </c>
      <c r="G28" s="8"/>
    </row>
    <row r="29" spans="1:7" ht="15.75">
      <c r="A29" s="3">
        <v>24</v>
      </c>
      <c r="B29" s="7">
        <v>0</v>
      </c>
      <c r="C29" s="25" t="s">
        <v>9</v>
      </c>
      <c r="D29" s="7">
        <v>0</v>
      </c>
      <c r="E29" s="25" t="s">
        <v>9</v>
      </c>
      <c r="F29" s="7"/>
      <c r="G29" s="8">
        <v>0.727</v>
      </c>
    </row>
    <row r="30" spans="1:7" ht="15.75">
      <c r="A30" s="3">
        <v>25</v>
      </c>
      <c r="B30" s="7">
        <f>C30*4.1868</f>
        <v>47.425</v>
      </c>
      <c r="C30" s="24">
        <f>47.425/4.1868</f>
        <v>11.327266647558995</v>
      </c>
      <c r="D30" s="7">
        <f>E30*4.1868</f>
        <v>50.281</v>
      </c>
      <c r="E30" s="24">
        <f>50.281/4.1868</f>
        <v>12.009410528327123</v>
      </c>
      <c r="F30" s="7">
        <v>0.6820000000000004</v>
      </c>
      <c r="G30" s="8"/>
    </row>
    <row r="31" spans="1:7" ht="15.75">
      <c r="A31" s="3">
        <v>26</v>
      </c>
      <c r="B31" s="7">
        <f>C31*4.1868</f>
        <v>89.345</v>
      </c>
      <c r="C31" s="25">
        <f>89.345/4.1868</f>
        <v>21.339686634183625</v>
      </c>
      <c r="D31" s="7">
        <f>E31*4.1868</f>
        <v>94.805</v>
      </c>
      <c r="E31" s="25">
        <f>94.805/4.1868</f>
        <v>22.643785229769755</v>
      </c>
      <c r="F31" s="7">
        <v>1.3039999999999985</v>
      </c>
      <c r="G31" s="8"/>
    </row>
    <row r="32" spans="1:7" ht="15.75">
      <c r="A32" s="3">
        <v>27</v>
      </c>
      <c r="B32" s="7">
        <f aca="true" t="shared" si="1" ref="B32:D44">C32*4.1868</f>
        <v>23.577</v>
      </c>
      <c r="C32" s="24">
        <f>23.577/4.1868</f>
        <v>5.631269704786472</v>
      </c>
      <c r="D32" s="7">
        <f t="shared" si="1"/>
        <v>28.87</v>
      </c>
      <c r="E32" s="24">
        <f>28.87/4.1868</f>
        <v>6.895481035635808</v>
      </c>
      <c r="F32" s="7">
        <v>1.2639999999999993</v>
      </c>
      <c r="G32" s="8"/>
    </row>
    <row r="33" spans="1:7" ht="15.75">
      <c r="A33" s="3">
        <v>28</v>
      </c>
      <c r="B33" s="7">
        <v>0</v>
      </c>
      <c r="C33" s="25" t="s">
        <v>10</v>
      </c>
      <c r="D33" s="7">
        <v>0</v>
      </c>
      <c r="E33" s="25" t="s">
        <v>10</v>
      </c>
      <c r="F33" s="7"/>
      <c r="G33" s="8">
        <v>0.662</v>
      </c>
    </row>
    <row r="34" spans="1:7" ht="15.75">
      <c r="A34" s="3">
        <v>29</v>
      </c>
      <c r="B34" s="7">
        <f t="shared" si="1"/>
        <v>53.775</v>
      </c>
      <c r="C34" s="26">
        <f>53.775/4.1868</f>
        <v>12.843938091143594</v>
      </c>
      <c r="D34" s="7">
        <f t="shared" si="1"/>
        <v>56.492</v>
      </c>
      <c r="E34" s="26">
        <f>56.492/4.1868</f>
        <v>13.492882392280501</v>
      </c>
      <c r="F34" s="7">
        <v>0.6490000000000009</v>
      </c>
      <c r="G34" s="8"/>
    </row>
    <row r="35" spans="1:7" ht="15.75">
      <c r="A35" s="3">
        <v>30</v>
      </c>
      <c r="B35" s="7">
        <f t="shared" si="1"/>
        <v>0.78335028</v>
      </c>
      <c r="C35" s="26">
        <v>0.1871</v>
      </c>
      <c r="D35" s="7">
        <f t="shared" si="1"/>
        <v>3.47127588</v>
      </c>
      <c r="E35" s="26">
        <v>0.8291</v>
      </c>
      <c r="F35" s="7">
        <v>0.6419999999999999</v>
      </c>
      <c r="G35" s="8"/>
    </row>
    <row r="36" spans="1:7" ht="15.75">
      <c r="A36" s="3">
        <v>31</v>
      </c>
      <c r="B36" s="7">
        <f t="shared" si="1"/>
        <v>0.08541072000000001</v>
      </c>
      <c r="C36" s="23">
        <v>0.0204</v>
      </c>
      <c r="D36" s="7">
        <f t="shared" si="1"/>
        <v>0.33536268</v>
      </c>
      <c r="E36" s="23">
        <v>0.0801</v>
      </c>
      <c r="F36" s="7">
        <v>0.05999999999999999</v>
      </c>
      <c r="G36" s="8"/>
    </row>
    <row r="37" spans="1:7" ht="15.75">
      <c r="A37" s="3">
        <v>32</v>
      </c>
      <c r="B37" s="7">
        <f t="shared" si="1"/>
        <v>9.928</v>
      </c>
      <c r="C37" s="23">
        <f>9.928/4.1868</f>
        <v>2.37126206171778</v>
      </c>
      <c r="D37" s="7">
        <v>0</v>
      </c>
      <c r="E37" s="23" t="s">
        <v>9</v>
      </c>
      <c r="F37" s="7"/>
      <c r="G37" s="8">
        <v>0.594</v>
      </c>
    </row>
    <row r="38" spans="1:7" ht="15.75">
      <c r="A38" s="3">
        <v>33</v>
      </c>
      <c r="B38" s="7">
        <f t="shared" si="1"/>
        <v>11.3587884</v>
      </c>
      <c r="C38" s="24">
        <v>2.713</v>
      </c>
      <c r="D38" s="7">
        <f t="shared" si="1"/>
        <v>21.0889116</v>
      </c>
      <c r="E38" s="24">
        <v>5.037</v>
      </c>
      <c r="F38" s="7">
        <v>2.324</v>
      </c>
      <c r="G38" s="8"/>
    </row>
    <row r="39" spans="1:7" ht="15.75">
      <c r="A39" s="3">
        <v>34</v>
      </c>
      <c r="B39" s="7">
        <f t="shared" si="1"/>
        <v>0.09001619999999999</v>
      </c>
      <c r="C39" s="27">
        <v>0.0215</v>
      </c>
      <c r="D39" s="7">
        <f t="shared" si="1"/>
        <v>0.27130464</v>
      </c>
      <c r="E39" s="27">
        <v>0.0648</v>
      </c>
      <c r="F39" s="7">
        <v>0.043000000000000003</v>
      </c>
      <c r="G39" s="8"/>
    </row>
    <row r="40" spans="1:7" ht="15.75">
      <c r="A40" s="3">
        <v>35</v>
      </c>
      <c r="B40" s="7">
        <f t="shared" si="1"/>
        <v>0.00083736</v>
      </c>
      <c r="C40" s="24">
        <v>0.0002</v>
      </c>
      <c r="D40" s="7">
        <f t="shared" si="1"/>
        <v>0.00083736</v>
      </c>
      <c r="E40" s="24">
        <v>0.0002</v>
      </c>
      <c r="F40" s="7">
        <v>0</v>
      </c>
      <c r="G40" s="8"/>
    </row>
    <row r="41" spans="1:7" ht="15.75">
      <c r="A41" s="3">
        <v>36</v>
      </c>
      <c r="B41" s="7">
        <f t="shared" si="1"/>
        <v>0</v>
      </c>
      <c r="C41" s="23">
        <v>0</v>
      </c>
      <c r="D41" s="7">
        <f t="shared" si="1"/>
        <v>0</v>
      </c>
      <c r="E41" s="23">
        <v>0</v>
      </c>
      <c r="F41" s="7">
        <v>0</v>
      </c>
      <c r="G41" s="8"/>
    </row>
    <row r="42" spans="1:7" ht="15.75">
      <c r="A42" s="3">
        <v>37</v>
      </c>
      <c r="B42" s="7">
        <v>0</v>
      </c>
      <c r="C42" s="25" t="s">
        <v>10</v>
      </c>
      <c r="D42" s="7">
        <v>0</v>
      </c>
      <c r="E42" s="25" t="s">
        <v>10</v>
      </c>
      <c r="F42" s="7"/>
      <c r="G42" s="8">
        <v>0.658</v>
      </c>
    </row>
    <row r="43" spans="1:7" ht="15.75">
      <c r="A43" s="3">
        <v>38</v>
      </c>
      <c r="B43" s="7">
        <f t="shared" si="1"/>
        <v>2.544</v>
      </c>
      <c r="C43" s="24">
        <f>2.544/4.1868</f>
        <v>0.6076239610203497</v>
      </c>
      <c r="D43" s="7">
        <f t="shared" si="1"/>
        <v>2.544</v>
      </c>
      <c r="E43" s="24">
        <f>2.544/4.1868</f>
        <v>0.6076239610203497</v>
      </c>
      <c r="F43" s="7">
        <v>0</v>
      </c>
      <c r="G43" s="8"/>
    </row>
    <row r="44" spans="1:7" ht="15.75">
      <c r="A44" s="3">
        <v>39</v>
      </c>
      <c r="B44" s="7">
        <f t="shared" si="1"/>
        <v>0.1214172</v>
      </c>
      <c r="C44" s="24">
        <v>0.029</v>
      </c>
      <c r="D44" s="7">
        <f t="shared" si="1"/>
        <v>0.1214172</v>
      </c>
      <c r="E44" s="24">
        <v>0.029</v>
      </c>
      <c r="F44" s="7">
        <v>0</v>
      </c>
      <c r="G44" s="8"/>
    </row>
    <row r="45" spans="1:7" ht="15.75">
      <c r="A45" s="3">
        <v>40</v>
      </c>
      <c r="B45" s="7">
        <f>C45*4.1868</f>
        <v>4.396</v>
      </c>
      <c r="C45" s="24">
        <v>1.0499665615744722</v>
      </c>
      <c r="D45" s="7">
        <f>E45*4.1868</f>
        <v>4.407</v>
      </c>
      <c r="E45" s="24">
        <f>4.407/4.1868</f>
        <v>1.0525938664373746</v>
      </c>
      <c r="F45" s="7">
        <v>0.0030334384255277236</v>
      </c>
      <c r="G45" s="8"/>
    </row>
    <row r="46" spans="1:7" ht="15.75">
      <c r="A46" s="3">
        <v>41</v>
      </c>
      <c r="B46" s="7">
        <v>0</v>
      </c>
      <c r="C46" s="24" t="s">
        <v>9</v>
      </c>
      <c r="D46" s="7">
        <v>0</v>
      </c>
      <c r="E46" s="24" t="s">
        <v>9</v>
      </c>
      <c r="F46" s="7"/>
      <c r="G46" s="8">
        <v>0.468</v>
      </c>
    </row>
    <row r="47" spans="1:7" ht="15.75">
      <c r="A47" s="3">
        <v>42</v>
      </c>
      <c r="B47" s="7">
        <f>C47*4.1868</f>
        <v>11.37427956</v>
      </c>
      <c r="C47" s="23">
        <v>2.7167</v>
      </c>
      <c r="D47" s="7">
        <f>E47*4.1868</f>
        <v>14.0488074</v>
      </c>
      <c r="E47" s="23">
        <v>3.3555</v>
      </c>
      <c r="F47" s="7">
        <v>0.6389999999999998</v>
      </c>
      <c r="G47" s="8"/>
    </row>
    <row r="48" spans="1:7" ht="15.75">
      <c r="A48" s="3">
        <v>43</v>
      </c>
      <c r="B48" s="7">
        <f>C48*4.1868</f>
        <v>92.381</v>
      </c>
      <c r="C48" s="23">
        <f>92.381/4.1868</f>
        <v>22.064822776344702</v>
      </c>
      <c r="D48" s="7">
        <f>E48*4.1868</f>
        <v>94.582</v>
      </c>
      <c r="E48" s="23">
        <f>94.582/4.1868</f>
        <v>22.59052259482182</v>
      </c>
      <c r="F48" s="7">
        <v>0.5259999999999998</v>
      </c>
      <c r="G48" s="8"/>
    </row>
    <row r="49" spans="1:7" ht="15.75">
      <c r="A49" s="3">
        <v>44</v>
      </c>
      <c r="B49" s="7">
        <f>C49*4.1868</f>
        <v>0.08247995999999999</v>
      </c>
      <c r="C49" s="23">
        <v>0.0197</v>
      </c>
      <c r="D49" s="7">
        <f>E49*4.1868</f>
        <v>0.12183588</v>
      </c>
      <c r="E49" s="23">
        <v>0.0291</v>
      </c>
      <c r="F49" s="7">
        <v>0.009000000000000001</v>
      </c>
      <c r="G49" s="8"/>
    </row>
    <row r="50" spans="1:7" ht="15.75">
      <c r="A50" s="3">
        <v>45</v>
      </c>
      <c r="B50" s="7">
        <v>0</v>
      </c>
      <c r="C50" s="24" t="s">
        <v>9</v>
      </c>
      <c r="D50" s="7">
        <v>0</v>
      </c>
      <c r="E50" s="24" t="s">
        <v>9</v>
      </c>
      <c r="F50" s="7"/>
      <c r="G50" s="8">
        <v>0.899</v>
      </c>
    </row>
    <row r="51" spans="1:7" ht="15.75">
      <c r="A51" s="3">
        <v>46</v>
      </c>
      <c r="B51" s="7">
        <f>C51*4.1868</f>
        <v>0</v>
      </c>
      <c r="C51" s="24">
        <v>0</v>
      </c>
      <c r="D51" s="7">
        <f>E51*4.1868</f>
        <v>0.26921123999999996</v>
      </c>
      <c r="E51" s="24">
        <v>0.0643</v>
      </c>
      <c r="F51" s="7">
        <v>0.064</v>
      </c>
      <c r="G51" s="8">
        <v>0.463354838709677</v>
      </c>
    </row>
    <row r="52" spans="1:7" ht="15.75">
      <c r="A52" s="3">
        <v>47</v>
      </c>
      <c r="B52" s="7">
        <f>C52*4.1868</f>
        <v>8.835</v>
      </c>
      <c r="C52" s="23">
        <f>8.835/4.1868</f>
        <v>2.1102034967039267</v>
      </c>
      <c r="D52" s="7">
        <f>E52*4.1868</f>
        <v>8.835</v>
      </c>
      <c r="E52" s="23">
        <f>8.835/4.1868</f>
        <v>2.1102034967039267</v>
      </c>
      <c r="F52" s="7"/>
      <c r="G52" s="8">
        <v>0.5955</v>
      </c>
    </row>
    <row r="53" spans="1:7" ht="15.75">
      <c r="A53" s="3">
        <v>48</v>
      </c>
      <c r="B53" s="7">
        <f>C53*4.1868</f>
        <v>34.539</v>
      </c>
      <c r="C53" s="24">
        <f>34.539/4.1868</f>
        <v>8.249498423617084</v>
      </c>
      <c r="D53" s="7">
        <f>E53*4.1868</f>
        <v>37.82099999999999</v>
      </c>
      <c r="E53" s="24">
        <f>37.821/4.1868</f>
        <v>9.033390656348523</v>
      </c>
      <c r="F53" s="7">
        <v>0.7839999999999988</v>
      </c>
      <c r="G53" s="8"/>
    </row>
    <row r="54" spans="1:7" ht="15.75">
      <c r="A54" s="3">
        <v>49</v>
      </c>
      <c r="B54" s="7">
        <f>C54*4.1868</f>
        <v>0.16077312</v>
      </c>
      <c r="C54" s="23">
        <v>0.0384</v>
      </c>
      <c r="D54" s="7">
        <f>E54*4.1868</f>
        <v>0.44087004</v>
      </c>
      <c r="E54" s="23">
        <v>0.1053</v>
      </c>
      <c r="F54" s="7">
        <v>0.067</v>
      </c>
      <c r="G54" s="8"/>
    </row>
    <row r="55" spans="1:7" ht="15.75">
      <c r="A55" s="3">
        <v>50</v>
      </c>
      <c r="B55" s="7">
        <f>C55*4.1868</f>
        <v>0</v>
      </c>
      <c r="C55" s="24">
        <v>0</v>
      </c>
      <c r="D55" s="7">
        <f>E55*4.1868</f>
        <v>0.86415552</v>
      </c>
      <c r="E55" s="24">
        <v>0.2064</v>
      </c>
      <c r="F55" s="7">
        <v>0.206</v>
      </c>
      <c r="G55" s="8"/>
    </row>
    <row r="56" spans="1:7" s="1" customFormat="1" ht="15.75">
      <c r="A56" s="9">
        <v>51</v>
      </c>
      <c r="B56" s="10">
        <v>0</v>
      </c>
      <c r="C56" s="24" t="s">
        <v>9</v>
      </c>
      <c r="D56" s="10">
        <v>0</v>
      </c>
      <c r="E56" s="24" t="s">
        <v>9</v>
      </c>
      <c r="F56" s="7"/>
      <c r="G56" s="8">
        <v>0.53</v>
      </c>
    </row>
    <row r="57" spans="1:7" ht="15.75">
      <c r="A57" s="3">
        <v>52</v>
      </c>
      <c r="B57" s="7">
        <f>C57*4.1868</f>
        <v>0.1130436</v>
      </c>
      <c r="C57" s="24">
        <v>0.027</v>
      </c>
      <c r="D57" s="7">
        <f>E57*4.1868</f>
        <v>0.43040304</v>
      </c>
      <c r="E57" s="24">
        <v>0.1028</v>
      </c>
      <c r="F57" s="7">
        <v>0.07599999999999998</v>
      </c>
      <c r="G57" s="8"/>
    </row>
    <row r="58" spans="1:7" ht="15.75">
      <c r="A58" s="3">
        <v>53</v>
      </c>
      <c r="B58" s="7">
        <f>C58*4.1868</f>
        <v>89.875</v>
      </c>
      <c r="C58" s="24">
        <f>89.875/4.1868</f>
        <v>21.4662749593962</v>
      </c>
      <c r="D58" s="7">
        <f>E58*4.1868</f>
        <v>93.982</v>
      </c>
      <c r="E58" s="24">
        <f>93.982/4.1868</f>
        <v>22.447215056845323</v>
      </c>
      <c r="F58" s="7">
        <v>0.9809999999999981</v>
      </c>
      <c r="G58" s="8"/>
    </row>
    <row r="59" spans="1:7" ht="15.75">
      <c r="A59" s="3">
        <v>54</v>
      </c>
      <c r="B59" s="7">
        <v>0</v>
      </c>
      <c r="C59" s="23" t="s">
        <v>9</v>
      </c>
      <c r="D59" s="7">
        <v>0</v>
      </c>
      <c r="E59" s="23" t="s">
        <v>9</v>
      </c>
      <c r="F59" s="7"/>
      <c r="G59" s="8">
        <v>0.88</v>
      </c>
    </row>
    <row r="60" spans="1:7" ht="15.75">
      <c r="A60" s="3">
        <v>55</v>
      </c>
      <c r="B60" s="7">
        <v>0</v>
      </c>
      <c r="C60" s="23" t="s">
        <v>9</v>
      </c>
      <c r="D60" s="7">
        <v>0</v>
      </c>
      <c r="E60" s="23" t="s">
        <v>9</v>
      </c>
      <c r="F60" s="7"/>
      <c r="G60" s="8">
        <v>0.567</v>
      </c>
    </row>
    <row r="61" spans="1:7" ht="15.75">
      <c r="A61" s="3">
        <v>56</v>
      </c>
      <c r="B61" s="7">
        <f>C61*4.1868</f>
        <v>55.252</v>
      </c>
      <c r="C61" s="24">
        <f>55.252/4.1868</f>
        <v>13.196713480462407</v>
      </c>
      <c r="D61" s="7">
        <f>E61*4.1868</f>
        <v>58.249</v>
      </c>
      <c r="E61" s="24">
        <f>58.249/4.1868</f>
        <v>13.912534632655012</v>
      </c>
      <c r="F61" s="7">
        <v>0.7160000000000011</v>
      </c>
      <c r="G61" s="8"/>
    </row>
    <row r="62" spans="1:7" ht="15.75">
      <c r="A62" s="3">
        <v>57</v>
      </c>
      <c r="B62" s="7">
        <f>C62*4.1868</f>
        <v>19.192291199999996</v>
      </c>
      <c r="C62" s="24">
        <v>4.584</v>
      </c>
      <c r="D62" s="7">
        <f>E62*4.1868</f>
        <v>21.867656399999998</v>
      </c>
      <c r="E62" s="24">
        <v>5.223</v>
      </c>
      <c r="F62" s="7">
        <v>0.6390000000000002</v>
      </c>
      <c r="G62" s="8"/>
    </row>
    <row r="63" spans="1:7" ht="15.75">
      <c r="A63" s="3">
        <v>58</v>
      </c>
      <c r="B63" s="7">
        <f aca="true" t="shared" si="2" ref="B63:D69">C63*4.1868</f>
        <v>1.6596475199999998</v>
      </c>
      <c r="C63" s="23">
        <v>0.3964</v>
      </c>
      <c r="D63" s="7">
        <f t="shared" si="2"/>
        <v>3.3142708799999996</v>
      </c>
      <c r="E63" s="23">
        <v>0.7916</v>
      </c>
      <c r="F63" s="7">
        <v>0.396</v>
      </c>
      <c r="G63" s="8"/>
    </row>
    <row r="64" spans="1:7" ht="15.75">
      <c r="A64" s="3">
        <v>59</v>
      </c>
      <c r="B64" s="7">
        <f t="shared" si="2"/>
        <v>1.878</v>
      </c>
      <c r="C64" s="23">
        <f>1.878/4.1868</f>
        <v>0.44855259386643737</v>
      </c>
      <c r="D64" s="7">
        <f t="shared" si="2"/>
        <v>1.891</v>
      </c>
      <c r="E64" s="23">
        <f>1.891/4.1868</f>
        <v>0.45165759052259485</v>
      </c>
      <c r="F64" s="7">
        <v>0.0030000000000000027</v>
      </c>
      <c r="G64" s="8"/>
    </row>
    <row r="65" spans="1:7" ht="15.75">
      <c r="A65" s="3">
        <v>60</v>
      </c>
      <c r="B65" s="7">
        <v>0</v>
      </c>
      <c r="C65" s="23" t="s">
        <v>9</v>
      </c>
      <c r="D65" s="7">
        <v>0</v>
      </c>
      <c r="E65" s="23" t="s">
        <v>9</v>
      </c>
      <c r="F65" s="7"/>
      <c r="G65" s="8">
        <v>0.883</v>
      </c>
    </row>
    <row r="66" spans="1:7" ht="15.75">
      <c r="A66" s="3">
        <v>61</v>
      </c>
      <c r="B66" s="7">
        <f t="shared" si="2"/>
        <v>0.42035472</v>
      </c>
      <c r="C66" s="23">
        <v>0.1004</v>
      </c>
      <c r="D66" s="7">
        <f t="shared" si="2"/>
        <v>0.5296301999999999</v>
      </c>
      <c r="E66" s="23">
        <v>0.1265</v>
      </c>
      <c r="F66" s="7">
        <v>0.026999999999999996</v>
      </c>
      <c r="G66" s="8"/>
    </row>
    <row r="67" spans="1:7" ht="15.75">
      <c r="A67" s="3">
        <v>62</v>
      </c>
      <c r="B67" s="7">
        <v>0</v>
      </c>
      <c r="C67" s="24" t="s">
        <v>9</v>
      </c>
      <c r="D67" s="7">
        <v>0</v>
      </c>
      <c r="E67" s="24" t="s">
        <v>9</v>
      </c>
      <c r="F67" s="7"/>
      <c r="G67" s="8">
        <v>0.8969999999999999</v>
      </c>
    </row>
    <row r="68" spans="1:7" ht="15.75">
      <c r="A68" s="3">
        <v>63</v>
      </c>
      <c r="B68" s="7">
        <f t="shared" si="2"/>
        <v>11.88758124</v>
      </c>
      <c r="C68" s="24">
        <v>2.8393</v>
      </c>
      <c r="D68" s="7">
        <f t="shared" si="2"/>
        <v>15.55019388</v>
      </c>
      <c r="E68" s="24">
        <v>3.7141</v>
      </c>
      <c r="F68" s="7">
        <v>0.875</v>
      </c>
      <c r="G68" s="8"/>
    </row>
    <row r="69" spans="1:7" ht="15.75">
      <c r="A69" s="3">
        <v>64</v>
      </c>
      <c r="B69" s="7">
        <f t="shared" si="2"/>
        <v>46.791</v>
      </c>
      <c r="C69" s="24">
        <f>46.791/4.1868</f>
        <v>11.175838349097162</v>
      </c>
      <c r="D69" s="7">
        <f t="shared" si="2"/>
        <v>49.162</v>
      </c>
      <c r="E69" s="24">
        <f>49.162/4.1868</f>
        <v>11.742141970000956</v>
      </c>
      <c r="F69" s="7">
        <v>0.5660000000000007</v>
      </c>
      <c r="G69" s="8"/>
    </row>
    <row r="70" spans="1:7" ht="15.75">
      <c r="A70" s="3">
        <v>65</v>
      </c>
      <c r="B70" s="7">
        <f>C70*4.1868</f>
        <v>0.28721447999999994</v>
      </c>
      <c r="C70" s="24">
        <v>0.0686</v>
      </c>
      <c r="D70" s="7">
        <f>E70*4.1868</f>
        <v>0.31987151999999996</v>
      </c>
      <c r="E70" s="24">
        <v>0.0764</v>
      </c>
      <c r="F70" s="7">
        <v>0.006999999999999992</v>
      </c>
      <c r="G70" s="8"/>
    </row>
    <row r="71" spans="1:7" ht="15.75">
      <c r="A71" s="3">
        <v>66</v>
      </c>
      <c r="B71" s="7">
        <f>C71*4.1868</f>
        <v>39.285</v>
      </c>
      <c r="C71" s="24">
        <f>39.285/4.1868</f>
        <v>9.383061049011177</v>
      </c>
      <c r="D71" s="7">
        <f>E71*4.1868</f>
        <v>40.404</v>
      </c>
      <c r="E71" s="24">
        <f>40.404/4.1868</f>
        <v>9.650329607337348</v>
      </c>
      <c r="F71" s="7">
        <v>0.26700000000000124</v>
      </c>
      <c r="G71" s="8"/>
    </row>
    <row r="72" spans="1:7" ht="15.75">
      <c r="A72" s="3">
        <v>67</v>
      </c>
      <c r="B72" s="7">
        <f>C72*4.1868</f>
        <v>13.662</v>
      </c>
      <c r="C72" s="24">
        <f>13.662/4.1868</f>
        <v>3.26311263972485</v>
      </c>
      <c r="D72" s="7">
        <f>E72*4.1868</f>
        <v>13.662</v>
      </c>
      <c r="E72" s="24">
        <f>13.662/4.1868</f>
        <v>3.26311263972485</v>
      </c>
      <c r="F72" s="7"/>
      <c r="G72" s="8">
        <v>0.5955</v>
      </c>
    </row>
    <row r="73" spans="1:7" ht="15.75">
      <c r="A73" s="3">
        <v>68</v>
      </c>
      <c r="B73" s="7">
        <f>C73*4.1868</f>
        <v>61.305</v>
      </c>
      <c r="C73" s="23">
        <f>61.305/4.1868</f>
        <v>14.64244769274864</v>
      </c>
      <c r="D73" s="7">
        <f>E73*4.1868</f>
        <v>63.069</v>
      </c>
      <c r="E73" s="23">
        <f>63.069/4.1868</f>
        <v>15.063771854399542</v>
      </c>
      <c r="F73" s="7">
        <v>0.4220000000000006</v>
      </c>
      <c r="G73" s="8"/>
    </row>
    <row r="74" spans="1:7" ht="15.75">
      <c r="A74" s="3">
        <v>69</v>
      </c>
      <c r="B74" s="7">
        <f aca="true" t="shared" si="3" ref="B74:D83">C74*4.1868</f>
        <v>2.8847051999999995</v>
      </c>
      <c r="C74" s="24">
        <v>0.689</v>
      </c>
      <c r="D74" s="7">
        <f t="shared" si="3"/>
        <v>7.06355028</v>
      </c>
      <c r="E74" s="24">
        <v>1.6871</v>
      </c>
      <c r="F74" s="7">
        <v>0.9980000000000001</v>
      </c>
      <c r="G74" s="8"/>
    </row>
    <row r="75" spans="1:7" ht="15.75">
      <c r="A75" s="3">
        <v>70</v>
      </c>
      <c r="B75" s="7">
        <f t="shared" si="3"/>
        <v>25.848</v>
      </c>
      <c r="C75" s="24">
        <f>25.848/4.1868</f>
        <v>6.173688736027515</v>
      </c>
      <c r="D75" s="7">
        <f t="shared" si="3"/>
        <v>25.848</v>
      </c>
      <c r="E75" s="24">
        <f>25.848/4.1868</f>
        <v>6.173688736027515</v>
      </c>
      <c r="F75" s="7"/>
      <c r="G75" s="8">
        <v>0.302</v>
      </c>
    </row>
    <row r="76" spans="1:7" ht="15.75">
      <c r="A76" s="3">
        <v>71</v>
      </c>
      <c r="B76" s="7">
        <f t="shared" si="3"/>
        <v>111.408</v>
      </c>
      <c r="C76" s="23">
        <f>111.408/4.1868</f>
        <v>26.60934365147607</v>
      </c>
      <c r="D76" s="7">
        <f t="shared" si="3"/>
        <v>117.43000000000002</v>
      </c>
      <c r="E76" s="23">
        <f>117.43/4.1868</f>
        <v>28.047673640966853</v>
      </c>
      <c r="F76" s="7">
        <v>1.4389999999999965</v>
      </c>
      <c r="G76" s="8"/>
    </row>
    <row r="77" spans="1:7" ht="15.75">
      <c r="A77" s="3">
        <v>72</v>
      </c>
      <c r="B77" s="7">
        <f t="shared" si="3"/>
        <v>63.493</v>
      </c>
      <c r="C77" s="24">
        <f>63.493/4.1868</f>
        <v>15.1650425145696</v>
      </c>
      <c r="D77" s="7">
        <f t="shared" si="3"/>
        <v>67.892</v>
      </c>
      <c r="E77" s="24">
        <f>67.892/4.1868</f>
        <v>16.215725613833953</v>
      </c>
      <c r="F77" s="7">
        <v>1.051000000000002</v>
      </c>
      <c r="G77" s="8"/>
    </row>
    <row r="78" spans="1:7" ht="15.75">
      <c r="A78" s="3">
        <v>73</v>
      </c>
      <c r="B78" s="7">
        <f t="shared" si="3"/>
        <v>2.2290523199999996</v>
      </c>
      <c r="C78" s="24">
        <v>0.5324</v>
      </c>
      <c r="D78" s="7">
        <f t="shared" si="3"/>
        <v>5.3980412399999995</v>
      </c>
      <c r="E78" s="24">
        <v>1.2893</v>
      </c>
      <c r="F78" s="7">
        <v>0.7569999999999999</v>
      </c>
      <c r="G78" s="8"/>
    </row>
    <row r="79" spans="1:7" ht="15.75">
      <c r="A79" s="3">
        <v>74</v>
      </c>
      <c r="B79" s="7">
        <f t="shared" si="3"/>
        <v>0</v>
      </c>
      <c r="C79" s="25">
        <v>0</v>
      </c>
      <c r="D79" s="7">
        <f t="shared" si="3"/>
        <v>0.502416</v>
      </c>
      <c r="E79" s="25">
        <v>0.12</v>
      </c>
      <c r="F79" s="7">
        <v>0.12</v>
      </c>
      <c r="G79" s="8">
        <v>0.919741935483871</v>
      </c>
    </row>
    <row r="80" spans="1:7" ht="15.75">
      <c r="A80" s="3">
        <v>75</v>
      </c>
      <c r="B80" s="7">
        <f t="shared" si="3"/>
        <v>1.9355576399999999</v>
      </c>
      <c r="C80" s="23">
        <v>0.4623</v>
      </c>
      <c r="D80" s="7">
        <f t="shared" si="3"/>
        <v>2.5748819999999997</v>
      </c>
      <c r="E80" s="23">
        <v>0.615</v>
      </c>
      <c r="F80" s="7">
        <v>0.15299999999999997</v>
      </c>
      <c r="G80" s="8"/>
    </row>
    <row r="81" spans="1:7" ht="15.75">
      <c r="A81" s="3">
        <v>76</v>
      </c>
      <c r="B81" s="7">
        <f t="shared" si="3"/>
        <v>9.1021032</v>
      </c>
      <c r="C81" s="23">
        <v>2.174</v>
      </c>
      <c r="D81" s="7">
        <f t="shared" si="3"/>
        <v>10.4293188</v>
      </c>
      <c r="E81" s="23">
        <v>2.491</v>
      </c>
      <c r="F81" s="7">
        <v>0.31700000000000017</v>
      </c>
      <c r="G81" s="8"/>
    </row>
    <row r="82" spans="1:7" ht="15.75">
      <c r="A82" s="3">
        <v>77</v>
      </c>
      <c r="B82" s="7">
        <v>0</v>
      </c>
      <c r="C82" s="25" t="s">
        <v>10</v>
      </c>
      <c r="D82" s="7">
        <v>0</v>
      </c>
      <c r="E82" s="25" t="s">
        <v>10</v>
      </c>
      <c r="F82" s="7"/>
      <c r="G82" s="8">
        <v>0.5955</v>
      </c>
    </row>
    <row r="83" spans="1:7" ht="15.75">
      <c r="A83" s="3">
        <v>78</v>
      </c>
      <c r="B83" s="7">
        <f t="shared" si="3"/>
        <v>31.349</v>
      </c>
      <c r="C83" s="23">
        <f>31.349/4.1868</f>
        <v>7.4875800133753705</v>
      </c>
      <c r="D83" s="7">
        <f t="shared" si="3"/>
        <v>31.627</v>
      </c>
      <c r="E83" s="23">
        <f>31.627/4.1868</f>
        <v>7.553979172637814</v>
      </c>
      <c r="F83" s="7">
        <v>0.06599999999999984</v>
      </c>
      <c r="G83" s="8"/>
    </row>
    <row r="84" spans="1:7" ht="15.75">
      <c r="A84" s="3">
        <v>79</v>
      </c>
      <c r="B84" s="7">
        <v>0</v>
      </c>
      <c r="C84" s="24">
        <v>0</v>
      </c>
      <c r="D84" s="7">
        <v>0</v>
      </c>
      <c r="E84" s="24">
        <v>0.0667</v>
      </c>
      <c r="F84" s="7">
        <v>0.067</v>
      </c>
      <c r="G84" s="8"/>
    </row>
    <row r="85" spans="1:7" ht="15.75">
      <c r="A85" s="3">
        <v>80</v>
      </c>
      <c r="B85" s="7">
        <f aca="true" t="shared" si="4" ref="B85:D90">C85*4.1868</f>
        <v>13.0544424</v>
      </c>
      <c r="C85" s="23">
        <v>3.118</v>
      </c>
      <c r="D85" s="7">
        <f t="shared" si="4"/>
        <v>18.8154792</v>
      </c>
      <c r="E85" s="23">
        <v>4.494</v>
      </c>
      <c r="F85" s="7">
        <v>1.376</v>
      </c>
      <c r="G85" s="8"/>
    </row>
    <row r="86" spans="1:7" ht="15.75">
      <c r="A86" s="3">
        <v>81</v>
      </c>
      <c r="B86" s="7">
        <f t="shared" si="4"/>
        <v>1.7957185199999999</v>
      </c>
      <c r="C86" s="24">
        <v>0.4289</v>
      </c>
      <c r="D86" s="7">
        <f t="shared" si="4"/>
        <v>3.7162036799999996</v>
      </c>
      <c r="E86" s="24">
        <v>0.8876</v>
      </c>
      <c r="F86" s="7">
        <v>0.459</v>
      </c>
      <c r="G86" s="8"/>
    </row>
    <row r="87" spans="1:7" ht="15.75">
      <c r="A87" s="3">
        <v>82</v>
      </c>
      <c r="B87" s="7">
        <f t="shared" si="4"/>
        <v>27.72164016</v>
      </c>
      <c r="C87" s="24">
        <v>6.6212</v>
      </c>
      <c r="D87" s="7">
        <f t="shared" si="4"/>
        <v>29.07272052</v>
      </c>
      <c r="E87" s="24">
        <v>6.9439</v>
      </c>
      <c r="F87" s="7">
        <v>0.3229999999999995</v>
      </c>
      <c r="G87" s="8"/>
    </row>
    <row r="88" spans="1:7" ht="15.75">
      <c r="A88" s="3">
        <v>83</v>
      </c>
      <c r="B88" s="7">
        <f t="shared" si="4"/>
        <v>2.70341676</v>
      </c>
      <c r="C88" s="24">
        <v>0.6457</v>
      </c>
      <c r="D88" s="7">
        <f t="shared" si="4"/>
        <v>5.83346844</v>
      </c>
      <c r="E88" s="24">
        <v>1.3933</v>
      </c>
      <c r="F88" s="7">
        <v>0.747</v>
      </c>
      <c r="G88" s="8"/>
    </row>
    <row r="89" spans="1:7" ht="15.75">
      <c r="A89" s="3">
        <v>84</v>
      </c>
      <c r="B89" s="7">
        <f t="shared" si="4"/>
        <v>4.6138536000000006</v>
      </c>
      <c r="C89" s="24">
        <v>1.102</v>
      </c>
      <c r="D89" s="7">
        <f t="shared" si="4"/>
        <v>5.1162696</v>
      </c>
      <c r="E89" s="24">
        <v>1.222</v>
      </c>
      <c r="F89" s="7">
        <v>0.11999999999999987</v>
      </c>
      <c r="G89" s="8"/>
    </row>
    <row r="90" spans="1:7" ht="15.75">
      <c r="A90" s="3">
        <v>85</v>
      </c>
      <c r="B90" s="7">
        <f t="shared" si="4"/>
        <v>0.24367176</v>
      </c>
      <c r="C90" s="24">
        <v>0.0582</v>
      </c>
      <c r="D90" s="7">
        <f t="shared" si="4"/>
        <v>0.41993604</v>
      </c>
      <c r="E90" s="24">
        <v>0.1003</v>
      </c>
      <c r="F90" s="7">
        <v>0.042</v>
      </c>
      <c r="G90" s="8"/>
    </row>
    <row r="91" spans="1:7" ht="15.75">
      <c r="A91" s="3">
        <v>86</v>
      </c>
      <c r="B91" s="7">
        <v>0</v>
      </c>
      <c r="C91" s="23">
        <v>0.0758</v>
      </c>
      <c r="D91" s="7">
        <v>0</v>
      </c>
      <c r="E91" s="23">
        <v>0.2689</v>
      </c>
      <c r="F91" s="7">
        <v>0.193</v>
      </c>
      <c r="G91" s="8"/>
    </row>
    <row r="92" spans="1:7" ht="15.75">
      <c r="A92" s="3">
        <v>87</v>
      </c>
      <c r="B92" s="7">
        <f aca="true" t="shared" si="5" ref="B92:D102">C92*4.1868</f>
        <v>12.1877748</v>
      </c>
      <c r="C92" s="24">
        <v>2.911</v>
      </c>
      <c r="D92" s="7">
        <f t="shared" si="5"/>
        <v>15.3571824</v>
      </c>
      <c r="E92" s="24">
        <v>3.668</v>
      </c>
      <c r="F92" s="7">
        <v>0.7570000000000001</v>
      </c>
      <c r="G92" s="8"/>
    </row>
    <row r="93" spans="1:7" ht="15.75">
      <c r="A93" s="3">
        <v>88</v>
      </c>
      <c r="B93" s="7">
        <f t="shared" si="5"/>
        <v>0.24785856</v>
      </c>
      <c r="C93" s="24">
        <v>0.0592</v>
      </c>
      <c r="D93" s="7">
        <f t="shared" si="5"/>
        <v>0.70673184</v>
      </c>
      <c r="E93" s="24">
        <v>0.1688</v>
      </c>
      <c r="F93" s="7">
        <v>0.11</v>
      </c>
      <c r="G93" s="8"/>
    </row>
    <row r="94" spans="1:7" ht="15.75">
      <c r="A94" s="3">
        <v>89</v>
      </c>
      <c r="B94" s="7">
        <f t="shared" si="5"/>
        <v>31.430726280000002</v>
      </c>
      <c r="C94" s="24">
        <v>7.5071</v>
      </c>
      <c r="D94" s="7">
        <f t="shared" si="5"/>
        <v>37.017592199999996</v>
      </c>
      <c r="E94" s="24">
        <v>8.8415</v>
      </c>
      <c r="F94" s="7">
        <v>1.3350000000000009</v>
      </c>
      <c r="G94" s="8"/>
    </row>
    <row r="95" spans="1:7" ht="15.75">
      <c r="A95" s="3">
        <v>90</v>
      </c>
      <c r="B95" s="7">
        <f t="shared" si="5"/>
        <v>79.62372504</v>
      </c>
      <c r="C95" s="24">
        <v>19.0178</v>
      </c>
      <c r="D95" s="7">
        <f t="shared" si="5"/>
        <v>84.77516376</v>
      </c>
      <c r="E95" s="24">
        <v>20.2482</v>
      </c>
      <c r="F95" s="7">
        <v>1.2300000000000004</v>
      </c>
      <c r="G95" s="8"/>
    </row>
    <row r="96" spans="1:7" ht="15.75">
      <c r="A96" s="3">
        <v>91</v>
      </c>
      <c r="B96" s="7">
        <f t="shared" si="5"/>
        <v>2.08753848</v>
      </c>
      <c r="C96" s="23">
        <v>0.4986</v>
      </c>
      <c r="D96" s="7">
        <f t="shared" si="5"/>
        <v>2.82734604</v>
      </c>
      <c r="E96" s="23">
        <v>0.6753</v>
      </c>
      <c r="F96" s="7">
        <v>0.17600000000000005</v>
      </c>
      <c r="G96" s="8"/>
    </row>
    <row r="97" spans="1:7" ht="15.75">
      <c r="A97" s="3">
        <v>92</v>
      </c>
      <c r="B97" s="7">
        <f t="shared" si="5"/>
        <v>20.933999999999997</v>
      </c>
      <c r="C97" s="24">
        <v>5</v>
      </c>
      <c r="D97" s="7">
        <f t="shared" si="5"/>
        <v>24.28344</v>
      </c>
      <c r="E97" s="24">
        <v>5.8</v>
      </c>
      <c r="F97" s="7">
        <v>0.7999999999999998</v>
      </c>
      <c r="G97" s="8"/>
    </row>
    <row r="98" spans="1:7" ht="15.75">
      <c r="A98" s="3">
        <v>93</v>
      </c>
      <c r="B98" s="7">
        <f t="shared" si="5"/>
        <v>2.35674972</v>
      </c>
      <c r="C98" s="24">
        <v>0.5629</v>
      </c>
      <c r="D98" s="7">
        <f t="shared" si="5"/>
        <v>2.4120154799999995</v>
      </c>
      <c r="E98" s="24">
        <v>0.5761</v>
      </c>
      <c r="F98" s="7">
        <v>0.013000000000000013</v>
      </c>
      <c r="G98" s="8"/>
    </row>
    <row r="99" spans="1:7" ht="15.75">
      <c r="A99" s="3">
        <v>94</v>
      </c>
      <c r="B99" s="7">
        <f t="shared" si="5"/>
        <v>3.1442867999999997</v>
      </c>
      <c r="C99" s="23">
        <v>0.751</v>
      </c>
      <c r="D99" s="7">
        <f t="shared" si="5"/>
        <v>3.1442867999999997</v>
      </c>
      <c r="E99" s="23">
        <v>0.751</v>
      </c>
      <c r="F99" s="7"/>
      <c r="G99" s="8">
        <v>0.5955</v>
      </c>
    </row>
    <row r="100" spans="1:7" ht="15.75">
      <c r="A100" s="3">
        <v>95</v>
      </c>
      <c r="B100" s="7">
        <f t="shared" si="5"/>
        <v>0</v>
      </c>
      <c r="C100" s="24">
        <v>0</v>
      </c>
      <c r="D100" s="7">
        <v>0</v>
      </c>
      <c r="E100" s="24">
        <v>0.0242</v>
      </c>
      <c r="F100" s="7">
        <v>0.024</v>
      </c>
      <c r="G100" s="8">
        <v>0.346</v>
      </c>
    </row>
    <row r="101" spans="1:7" ht="15.75">
      <c r="A101" s="3">
        <v>96</v>
      </c>
      <c r="B101" s="7">
        <f t="shared" si="5"/>
        <v>0.44631287999999997</v>
      </c>
      <c r="C101" s="24">
        <v>0.1066</v>
      </c>
      <c r="D101" s="7">
        <f t="shared" si="5"/>
        <v>1.10154708</v>
      </c>
      <c r="E101" s="24">
        <v>0.2631</v>
      </c>
      <c r="F101" s="7">
        <v>0.15600000000000003</v>
      </c>
      <c r="G101" s="8"/>
    </row>
    <row r="102" spans="1:7" ht="15.75">
      <c r="A102" s="3">
        <v>97</v>
      </c>
      <c r="B102" s="7">
        <f t="shared" si="5"/>
        <v>34.36</v>
      </c>
      <c r="C102" s="23">
        <f>34.36/4.1868</f>
        <v>8.20674500812076</v>
      </c>
      <c r="D102" s="7">
        <f t="shared" si="5"/>
        <v>37.017</v>
      </c>
      <c r="E102" s="23">
        <f>37.017/4.1868</f>
        <v>8.841358555460019</v>
      </c>
      <c r="F102" s="7">
        <v>0.6339999999999986</v>
      </c>
      <c r="G102" s="8"/>
    </row>
    <row r="103" spans="1:7" ht="15.75">
      <c r="A103" s="3">
        <v>98</v>
      </c>
      <c r="B103" s="7">
        <f aca="true" t="shared" si="6" ref="B103:D108">C103*4.1868</f>
        <v>0</v>
      </c>
      <c r="C103" s="23">
        <v>0</v>
      </c>
      <c r="D103" s="7">
        <f t="shared" si="6"/>
        <v>0</v>
      </c>
      <c r="E103" s="23">
        <v>0</v>
      </c>
      <c r="F103" s="7"/>
      <c r="G103" s="8">
        <v>1.2555</v>
      </c>
    </row>
    <row r="104" spans="1:7" ht="15.75">
      <c r="A104" s="3">
        <v>99</v>
      </c>
      <c r="B104" s="7">
        <f t="shared" si="6"/>
        <v>13.322397599999999</v>
      </c>
      <c r="C104" s="24">
        <v>3.182</v>
      </c>
      <c r="D104" s="7">
        <f t="shared" si="6"/>
        <v>16.0647516</v>
      </c>
      <c r="E104" s="24">
        <v>3.837</v>
      </c>
      <c r="F104" s="7">
        <v>0.6550000000000002</v>
      </c>
      <c r="G104" s="8"/>
    </row>
    <row r="105" spans="1:7" ht="15.75">
      <c r="A105" s="3">
        <v>100</v>
      </c>
      <c r="B105" s="7">
        <f t="shared" si="6"/>
        <v>32.696</v>
      </c>
      <c r="C105" s="24">
        <f>32.696/4.1868</f>
        <v>7.809305436132607</v>
      </c>
      <c r="D105" s="7">
        <f t="shared" si="6"/>
        <v>34.204</v>
      </c>
      <c r="E105" s="24">
        <f>34.204/4.1868</f>
        <v>8.169485048246871</v>
      </c>
      <c r="F105" s="7">
        <v>0.3600000000000003</v>
      </c>
      <c r="G105" s="8"/>
    </row>
    <row r="106" spans="1:7" ht="15.75">
      <c r="A106" s="3">
        <v>101</v>
      </c>
      <c r="B106" s="7">
        <f t="shared" si="6"/>
        <v>0</v>
      </c>
      <c r="C106" s="24">
        <v>0</v>
      </c>
      <c r="D106" s="7">
        <f t="shared" si="6"/>
        <v>0.3935592</v>
      </c>
      <c r="E106" s="24">
        <v>0.094</v>
      </c>
      <c r="F106" s="7">
        <v>0.094</v>
      </c>
      <c r="G106" s="8">
        <v>0.3457741935483871</v>
      </c>
    </row>
    <row r="107" spans="1:7" ht="15.75">
      <c r="A107" s="3">
        <v>102</v>
      </c>
      <c r="B107" s="7">
        <f t="shared" si="6"/>
        <v>0.41114375999999997</v>
      </c>
      <c r="C107" s="25">
        <v>0.0982</v>
      </c>
      <c r="D107" s="7">
        <f t="shared" si="6"/>
        <v>1.7458955999999999</v>
      </c>
      <c r="E107" s="25">
        <v>0.417</v>
      </c>
      <c r="F107" s="7">
        <v>0.31899999999999995</v>
      </c>
      <c r="G107" s="8"/>
    </row>
    <row r="108" spans="1:7" ht="15.75">
      <c r="A108" s="3">
        <v>103</v>
      </c>
      <c r="B108" s="7">
        <f t="shared" si="6"/>
        <v>10.411</v>
      </c>
      <c r="C108" s="23">
        <f>10.411/4.1868</f>
        <v>2.48662462978886</v>
      </c>
      <c r="D108" s="7">
        <f t="shared" si="6"/>
        <v>12.294</v>
      </c>
      <c r="E108" s="23">
        <f>12.294/4.1868</f>
        <v>2.9363714531384355</v>
      </c>
      <c r="F108" s="7">
        <v>0.44899999999999984</v>
      </c>
      <c r="G108" s="8"/>
    </row>
    <row r="109" spans="1:7" ht="15.75">
      <c r="A109" s="3">
        <v>104</v>
      </c>
      <c r="B109" s="7">
        <v>0</v>
      </c>
      <c r="C109" s="23">
        <v>0</v>
      </c>
      <c r="D109" s="7">
        <v>0</v>
      </c>
      <c r="E109" s="23">
        <v>0.0124</v>
      </c>
      <c r="F109" s="7">
        <v>0.012</v>
      </c>
      <c r="G109" s="8">
        <v>0.40137096774193554</v>
      </c>
    </row>
    <row r="110" spans="1:7" ht="15.75">
      <c r="A110" s="3">
        <v>105</v>
      </c>
      <c r="B110" s="7">
        <f>C110*4.1868</f>
        <v>0.6916593600000001</v>
      </c>
      <c r="C110" s="23">
        <v>0.1652</v>
      </c>
      <c r="D110" s="7">
        <f>E110*4.1868</f>
        <v>1.48589532</v>
      </c>
      <c r="E110" s="23">
        <v>0.3549</v>
      </c>
      <c r="F110" s="7">
        <v>0.18999999999999997</v>
      </c>
      <c r="G110" s="8"/>
    </row>
    <row r="111" spans="1:7" ht="15.75">
      <c r="A111" s="3">
        <v>106</v>
      </c>
      <c r="B111" s="7">
        <f>C111*4.1868</f>
        <v>2.6552685599999997</v>
      </c>
      <c r="C111" s="23">
        <v>0.6342</v>
      </c>
      <c r="D111" s="7">
        <f>E111*4.1868</f>
        <v>4.9739184</v>
      </c>
      <c r="E111" s="23">
        <v>1.188</v>
      </c>
      <c r="F111" s="7">
        <v>0.5539999999999999</v>
      </c>
      <c r="G111" s="8"/>
    </row>
    <row r="112" spans="1:7" ht="15.75">
      <c r="A112" s="3">
        <v>107</v>
      </c>
      <c r="B112" s="7">
        <v>0</v>
      </c>
      <c r="C112" s="23">
        <f>114.688/4.1868</f>
        <v>27.392758192414256</v>
      </c>
      <c r="D112" s="7">
        <v>0</v>
      </c>
      <c r="E112" s="23">
        <f>118.781/4.1868</f>
        <v>28.370354447310596</v>
      </c>
      <c r="F112" s="7">
        <v>0.9770000000000004</v>
      </c>
      <c r="G112" s="8"/>
    </row>
    <row r="113" spans="1:7" ht="15.75">
      <c r="A113" s="3">
        <v>108</v>
      </c>
      <c r="B113" s="7">
        <f aca="true" t="shared" si="7" ref="B113:D120">C113*4.1868</f>
        <v>6.950087999999999</v>
      </c>
      <c r="C113" s="23">
        <v>1.66</v>
      </c>
      <c r="D113" s="7">
        <f t="shared" si="7"/>
        <v>9.5752116</v>
      </c>
      <c r="E113" s="23">
        <v>2.287</v>
      </c>
      <c r="F113" s="7">
        <v>0.627</v>
      </c>
      <c r="G113" s="8"/>
    </row>
    <row r="114" spans="1:7" ht="15.75">
      <c r="A114" s="3">
        <v>109</v>
      </c>
      <c r="B114" s="7">
        <f t="shared" si="7"/>
        <v>19.8789264</v>
      </c>
      <c r="C114" s="23">
        <v>4.748</v>
      </c>
      <c r="D114" s="7">
        <f t="shared" si="7"/>
        <v>21.8174148</v>
      </c>
      <c r="E114" s="23">
        <v>5.211</v>
      </c>
      <c r="F114" s="7">
        <v>0.4630000000000001</v>
      </c>
      <c r="G114" s="8"/>
    </row>
    <row r="115" spans="1:7" ht="15.75">
      <c r="A115" s="3">
        <v>110</v>
      </c>
      <c r="B115" s="7">
        <f t="shared" si="7"/>
        <v>1.3858308</v>
      </c>
      <c r="C115" s="24">
        <v>0.331</v>
      </c>
      <c r="D115" s="7">
        <f t="shared" si="7"/>
        <v>4.2914699999999995</v>
      </c>
      <c r="E115" s="24">
        <v>1.025</v>
      </c>
      <c r="F115" s="7">
        <v>0.694</v>
      </c>
      <c r="G115" s="8"/>
    </row>
    <row r="116" spans="1:7" ht="15.75">
      <c r="A116" s="3">
        <v>111</v>
      </c>
      <c r="B116" s="7">
        <f t="shared" si="7"/>
        <v>3.636</v>
      </c>
      <c r="C116" s="24">
        <f>3.636/4.1868</f>
        <v>0.8684436801375753</v>
      </c>
      <c r="D116" s="7">
        <f t="shared" si="7"/>
        <v>3.722</v>
      </c>
      <c r="E116" s="24">
        <f>3.722/4.1868</f>
        <v>0.8889844272475399</v>
      </c>
      <c r="F116" s="7">
        <v>0.02100000000000002</v>
      </c>
      <c r="G116" s="8"/>
    </row>
    <row r="117" spans="1:7" ht="15.75">
      <c r="A117" s="3">
        <v>112</v>
      </c>
      <c r="B117" s="7">
        <f t="shared" si="7"/>
        <v>4.6389744</v>
      </c>
      <c r="C117" s="24">
        <v>1.108</v>
      </c>
      <c r="D117" s="7">
        <f t="shared" si="7"/>
        <v>7.452504</v>
      </c>
      <c r="E117" s="24">
        <v>1.78</v>
      </c>
      <c r="F117" s="7">
        <v>0.6719999999999999</v>
      </c>
      <c r="G117" s="8"/>
    </row>
    <row r="118" spans="1:7" ht="15.75">
      <c r="A118" s="3">
        <v>113</v>
      </c>
      <c r="B118" s="7">
        <f t="shared" si="7"/>
        <v>0</v>
      </c>
      <c r="C118" s="24">
        <v>0</v>
      </c>
      <c r="D118" s="7">
        <f t="shared" si="7"/>
        <v>1.1576502</v>
      </c>
      <c r="E118" s="24">
        <v>0.2765</v>
      </c>
      <c r="F118" s="7">
        <v>0.277</v>
      </c>
      <c r="G118" s="8">
        <v>0.22016129032258064</v>
      </c>
    </row>
    <row r="119" spans="1:7" ht="15.75">
      <c r="A119" s="3">
        <v>114</v>
      </c>
      <c r="B119" s="7">
        <f t="shared" si="7"/>
        <v>66.019</v>
      </c>
      <c r="C119" s="23">
        <f>66.019/4.1868</f>
        <v>15.768367249450657</v>
      </c>
      <c r="D119" s="7">
        <f t="shared" si="7"/>
        <v>69.288</v>
      </c>
      <c r="E119" s="23">
        <f>69.288/4.1868</f>
        <v>16.54915448552594</v>
      </c>
      <c r="F119" s="7">
        <v>0.7809999999999988</v>
      </c>
      <c r="G119" s="8"/>
    </row>
    <row r="120" spans="1:7" ht="15.75">
      <c r="A120" s="3">
        <v>115</v>
      </c>
      <c r="B120" s="7">
        <f t="shared" si="7"/>
        <v>26.932</v>
      </c>
      <c r="C120" s="24">
        <f>26.932/4.1868</f>
        <v>6.432597687971721</v>
      </c>
      <c r="D120" s="7">
        <f t="shared" si="7"/>
        <v>26.9399646</v>
      </c>
      <c r="E120" s="24">
        <v>6.4345</v>
      </c>
      <c r="F120" s="7">
        <v>0.0019999999999997797</v>
      </c>
      <c r="G120" s="8"/>
    </row>
    <row r="121" spans="1:7" ht="15.75">
      <c r="A121" s="3">
        <v>116</v>
      </c>
      <c r="B121" s="7">
        <v>0</v>
      </c>
      <c r="C121" s="23" t="s">
        <v>9</v>
      </c>
      <c r="D121" s="7">
        <v>0</v>
      </c>
      <c r="E121" s="23" t="s">
        <v>9</v>
      </c>
      <c r="F121" s="7"/>
      <c r="G121" s="8">
        <v>0.866</v>
      </c>
    </row>
    <row r="122" spans="1:7" ht="15.75">
      <c r="A122" s="3">
        <v>117</v>
      </c>
      <c r="B122" s="7">
        <v>0</v>
      </c>
      <c r="C122" s="24">
        <v>0.126</v>
      </c>
      <c r="D122" s="7">
        <v>0</v>
      </c>
      <c r="E122" s="24">
        <v>0.384</v>
      </c>
      <c r="F122" s="7">
        <v>0.258</v>
      </c>
      <c r="G122" s="8"/>
    </row>
    <row r="123" spans="1:7" ht="15.75">
      <c r="A123" s="3">
        <v>118</v>
      </c>
      <c r="B123" s="7">
        <f>C123*4.1868</f>
        <v>0.35127252</v>
      </c>
      <c r="C123" s="23">
        <v>0.0839</v>
      </c>
      <c r="D123" s="7">
        <f>E123*4.1868</f>
        <v>0.58154652</v>
      </c>
      <c r="E123" s="23">
        <v>0.1389</v>
      </c>
      <c r="F123" s="7">
        <v>0.055000000000000014</v>
      </c>
      <c r="G123" s="8"/>
    </row>
    <row r="124" spans="1:7" ht="15.75">
      <c r="A124" s="3">
        <v>119</v>
      </c>
      <c r="B124" s="7">
        <f>C124*4.1868</f>
        <v>2.20309416</v>
      </c>
      <c r="C124" s="25">
        <v>0.5262</v>
      </c>
      <c r="D124" s="7">
        <f>E124*4.1868</f>
        <v>4.73150268</v>
      </c>
      <c r="E124" s="25">
        <v>1.1301</v>
      </c>
      <c r="F124" s="7">
        <v>0.6039999999999999</v>
      </c>
      <c r="G124" s="8"/>
    </row>
    <row r="125" spans="1:7" ht="15.75">
      <c r="A125" s="3">
        <v>120</v>
      </c>
      <c r="B125" s="7">
        <f>C125*4.1868</f>
        <v>3.5705030399999997</v>
      </c>
      <c r="C125" s="24">
        <v>0.8528</v>
      </c>
      <c r="D125" s="7">
        <f>E125*4.1868</f>
        <v>3.64795884</v>
      </c>
      <c r="E125" s="24">
        <v>0.8713</v>
      </c>
      <c r="F125" s="7">
        <v>0.018000000000000016</v>
      </c>
      <c r="G125" s="8"/>
    </row>
    <row r="126" spans="1:7" ht="15.75">
      <c r="A126" s="3">
        <v>121</v>
      </c>
      <c r="B126" s="7">
        <f>C126*4.1868</f>
        <v>0</v>
      </c>
      <c r="C126" s="24">
        <v>0</v>
      </c>
      <c r="D126" s="7">
        <f>E126*4.1868</f>
        <v>0</v>
      </c>
      <c r="E126" s="24">
        <v>0</v>
      </c>
      <c r="F126" s="7">
        <v>0</v>
      </c>
      <c r="G126" s="8"/>
    </row>
    <row r="127" spans="1:7" ht="15.75">
      <c r="A127" s="3">
        <v>122</v>
      </c>
      <c r="B127" s="7">
        <v>0</v>
      </c>
      <c r="C127" s="24">
        <v>0</v>
      </c>
      <c r="D127" s="7">
        <v>0</v>
      </c>
      <c r="E127" s="24">
        <v>0.1279</v>
      </c>
      <c r="F127" s="7">
        <v>0.128</v>
      </c>
      <c r="G127" s="8"/>
    </row>
    <row r="128" spans="1:7" ht="15.75">
      <c r="A128" s="3">
        <v>123</v>
      </c>
      <c r="B128" s="7">
        <v>0</v>
      </c>
      <c r="C128" s="24">
        <v>0</v>
      </c>
      <c r="D128" s="7">
        <v>0</v>
      </c>
      <c r="E128" s="24">
        <v>0.1879</v>
      </c>
      <c r="F128" s="7">
        <v>0.188</v>
      </c>
      <c r="G128" s="8">
        <v>0.5055483870967742</v>
      </c>
    </row>
    <row r="129" spans="1:7" ht="15.75">
      <c r="A129" s="3">
        <v>124</v>
      </c>
      <c r="B129" s="7">
        <f>C129*4.1868</f>
        <v>0.9374245199999999</v>
      </c>
      <c r="C129" s="24">
        <v>0.2239</v>
      </c>
      <c r="D129" s="7">
        <f>E129*4.1868</f>
        <v>1.5792609599999998</v>
      </c>
      <c r="E129" s="24">
        <v>0.3772</v>
      </c>
      <c r="F129" s="7">
        <v>0.153</v>
      </c>
      <c r="G129" s="8"/>
    </row>
    <row r="130" spans="1:7" ht="15.75">
      <c r="A130" s="3">
        <v>125</v>
      </c>
      <c r="B130" s="7" t="e">
        <f>C130*4.1868</f>
        <v>#VALUE!</v>
      </c>
      <c r="C130" s="24" t="s">
        <v>9</v>
      </c>
      <c r="D130" s="7">
        <v>0</v>
      </c>
      <c r="E130" s="24" t="s">
        <v>9</v>
      </c>
      <c r="F130" s="7"/>
      <c r="G130" s="8">
        <v>1.126</v>
      </c>
    </row>
    <row r="131" spans="1:7" ht="15.75">
      <c r="A131" s="3">
        <v>126</v>
      </c>
      <c r="B131" s="7">
        <v>0</v>
      </c>
      <c r="C131" s="24">
        <v>0.33</v>
      </c>
      <c r="D131" s="7">
        <v>0</v>
      </c>
      <c r="E131" s="24">
        <v>0.879</v>
      </c>
      <c r="F131" s="7">
        <v>0.5489999999999999</v>
      </c>
      <c r="G131" s="8"/>
    </row>
    <row r="132" spans="1:7" ht="15.75">
      <c r="A132" s="3">
        <v>127</v>
      </c>
      <c r="B132" s="7">
        <f aca="true" t="shared" si="8" ref="B132:D137">C132*4.1868</f>
        <v>1.3460562</v>
      </c>
      <c r="C132" s="24">
        <v>0.3215</v>
      </c>
      <c r="D132" s="7">
        <f t="shared" si="8"/>
        <v>2.86837668</v>
      </c>
      <c r="E132" s="24">
        <v>0.6851</v>
      </c>
      <c r="F132" s="7">
        <v>0.36300000000000004</v>
      </c>
      <c r="G132" s="8"/>
    </row>
    <row r="133" spans="1:7" ht="15.75">
      <c r="A133" s="3">
        <v>128</v>
      </c>
      <c r="B133" s="7">
        <f t="shared" si="8"/>
        <v>0.67156272</v>
      </c>
      <c r="C133" s="24">
        <v>0.1604</v>
      </c>
      <c r="D133" s="7">
        <f t="shared" si="8"/>
        <v>2.6573619600000002</v>
      </c>
      <c r="E133" s="24">
        <v>0.6347</v>
      </c>
      <c r="F133" s="7">
        <v>0.475</v>
      </c>
      <c r="G133" s="8"/>
    </row>
    <row r="134" spans="1:7" ht="15.75">
      <c r="A134" s="3">
        <v>129</v>
      </c>
      <c r="B134" s="7">
        <f t="shared" si="8"/>
        <v>66.401</v>
      </c>
      <c r="C134" s="24">
        <f>66.401/4.1868</f>
        <v>15.859606381962358</v>
      </c>
      <c r="D134" s="7">
        <f t="shared" si="8"/>
        <v>66.951</v>
      </c>
      <c r="E134" s="24">
        <f>66.951/4.1868</f>
        <v>15.99097162510748</v>
      </c>
      <c r="F134" s="7">
        <v>0.13100000000000023</v>
      </c>
      <c r="G134" s="8"/>
    </row>
    <row r="135" spans="1:7" ht="15.75">
      <c r="A135" s="3">
        <v>130</v>
      </c>
      <c r="B135" s="7">
        <f t="shared" si="8"/>
        <v>0</v>
      </c>
      <c r="C135" s="23">
        <v>0</v>
      </c>
      <c r="D135" s="7">
        <f t="shared" si="8"/>
        <v>0</v>
      </c>
      <c r="E135" s="23">
        <v>0</v>
      </c>
      <c r="F135" s="7">
        <v>0</v>
      </c>
      <c r="G135" s="8"/>
    </row>
    <row r="136" spans="1:7" ht="15.75">
      <c r="A136" s="3">
        <v>131</v>
      </c>
      <c r="B136" s="7">
        <f t="shared" si="8"/>
        <v>23.86476</v>
      </c>
      <c r="C136" s="24">
        <v>5.7</v>
      </c>
      <c r="D136" s="7">
        <f t="shared" si="8"/>
        <v>26.79552</v>
      </c>
      <c r="E136" s="24">
        <v>6.4</v>
      </c>
      <c r="F136" s="7">
        <v>0.7000000000000002</v>
      </c>
      <c r="G136" s="8"/>
    </row>
    <row r="137" spans="1:7" ht="15.75">
      <c r="A137" s="3">
        <v>132</v>
      </c>
      <c r="B137" s="7">
        <f t="shared" si="8"/>
        <v>8.279</v>
      </c>
      <c r="C137" s="23">
        <f>8.279/4.1868</f>
        <v>1.977405178179039</v>
      </c>
      <c r="D137" s="7">
        <f t="shared" si="8"/>
        <v>9.894</v>
      </c>
      <c r="E137" s="23">
        <f>9.894/4.1868</f>
        <v>2.363141301232445</v>
      </c>
      <c r="F137" s="7">
        <v>0.3859999999999999</v>
      </c>
      <c r="G137" s="8"/>
    </row>
    <row r="138" spans="1:7" ht="15.75">
      <c r="A138" s="3">
        <v>133</v>
      </c>
      <c r="B138" s="7">
        <v>0</v>
      </c>
      <c r="C138" s="24">
        <v>0</v>
      </c>
      <c r="D138" s="7">
        <v>0</v>
      </c>
      <c r="E138" s="24">
        <v>0.2012</v>
      </c>
      <c r="F138" s="7">
        <v>0.201</v>
      </c>
      <c r="G138" s="8">
        <v>0.2810322580645161</v>
      </c>
    </row>
    <row r="139" spans="1:7" ht="15.75">
      <c r="A139" s="3">
        <v>134</v>
      </c>
      <c r="B139" s="7">
        <f>C139*4.1868</f>
        <v>64.47672</v>
      </c>
      <c r="C139" s="24">
        <v>15.4</v>
      </c>
      <c r="D139" s="7">
        <f>E139*4.1868</f>
        <v>70.75692</v>
      </c>
      <c r="E139" s="24">
        <v>16.9</v>
      </c>
      <c r="F139" s="7">
        <v>1.4999999999999982</v>
      </c>
      <c r="G139" s="8"/>
    </row>
    <row r="140" spans="1:7" ht="15.75">
      <c r="A140" s="3">
        <v>135</v>
      </c>
      <c r="B140" s="7">
        <v>0</v>
      </c>
      <c r="C140" s="24" t="s">
        <v>9</v>
      </c>
      <c r="D140" s="7">
        <v>0</v>
      </c>
      <c r="E140" s="24" t="s">
        <v>9</v>
      </c>
      <c r="F140" s="7"/>
      <c r="G140" s="8">
        <v>0.903</v>
      </c>
    </row>
    <row r="141" spans="1:7" ht="15.75">
      <c r="A141" s="3">
        <v>136</v>
      </c>
      <c r="B141" s="7">
        <f>C141*4.1868</f>
        <v>0</v>
      </c>
      <c r="C141" s="24">
        <v>0</v>
      </c>
      <c r="D141" s="7">
        <f>E141*4.1868</f>
        <v>0</v>
      </c>
      <c r="E141" s="24">
        <v>0</v>
      </c>
      <c r="F141" s="7">
        <v>0</v>
      </c>
      <c r="G141" s="8"/>
    </row>
    <row r="142" spans="1:7" ht="15.75">
      <c r="A142" s="3">
        <v>137</v>
      </c>
      <c r="B142" s="7">
        <f>C142*4.1868</f>
        <v>5.971</v>
      </c>
      <c r="C142" s="23">
        <f>5.971/4.1868</f>
        <v>1.4261488487627783</v>
      </c>
      <c r="D142" s="7">
        <f>E142*4.1868</f>
        <v>5.971</v>
      </c>
      <c r="E142" s="23">
        <f>5.971/4.1868</f>
        <v>1.4261488487627783</v>
      </c>
      <c r="F142" s="7"/>
      <c r="G142" s="8">
        <v>0.5984999999999999</v>
      </c>
    </row>
    <row r="143" spans="1:7" ht="15.75">
      <c r="A143" s="3">
        <v>138</v>
      </c>
      <c r="B143" s="7">
        <v>0</v>
      </c>
      <c r="C143" s="24">
        <v>0</v>
      </c>
      <c r="D143" s="7">
        <v>0</v>
      </c>
      <c r="E143" s="24">
        <v>0</v>
      </c>
      <c r="F143" s="7">
        <v>0</v>
      </c>
      <c r="G143" s="8"/>
    </row>
    <row r="144" spans="1:7" ht="15.75">
      <c r="A144" s="3">
        <v>139</v>
      </c>
      <c r="B144" s="7">
        <f>C144*4.1868</f>
        <v>2.0686978799999998</v>
      </c>
      <c r="C144" s="23">
        <v>0.4941</v>
      </c>
      <c r="D144" s="7">
        <f>E144*4.1868</f>
        <v>4.65823368</v>
      </c>
      <c r="E144" s="23">
        <v>1.1126</v>
      </c>
      <c r="F144" s="7">
        <v>0.619</v>
      </c>
      <c r="G144" s="8"/>
    </row>
    <row r="145" spans="1:7" ht="15.75">
      <c r="A145" s="3">
        <v>140</v>
      </c>
      <c r="B145" s="7">
        <v>0</v>
      </c>
      <c r="C145" s="23" t="s">
        <v>9</v>
      </c>
      <c r="D145" s="7">
        <v>0</v>
      </c>
      <c r="E145" s="23" t="s">
        <v>9</v>
      </c>
      <c r="F145" s="7"/>
      <c r="G145" s="8">
        <v>0.433</v>
      </c>
    </row>
    <row r="146" spans="1:7" ht="15.75">
      <c r="A146" s="3">
        <v>141</v>
      </c>
      <c r="B146" s="7">
        <f>C146*4.1868</f>
        <v>68.0271264</v>
      </c>
      <c r="C146" s="24">
        <v>16.248</v>
      </c>
      <c r="D146" s="7">
        <f>E146*4.1868</f>
        <v>72.4902552</v>
      </c>
      <c r="E146" s="24">
        <v>17.314</v>
      </c>
      <c r="F146" s="7">
        <v>1.065999999999999</v>
      </c>
      <c r="G146" s="8"/>
    </row>
    <row r="147" spans="1:7" ht="15.75">
      <c r="A147" s="3">
        <v>142</v>
      </c>
      <c r="B147" s="7">
        <f>C147*4.1868</f>
        <v>74.702</v>
      </c>
      <c r="C147" s="23">
        <f>74.702/4.1868</f>
        <v>17.8422661698672</v>
      </c>
      <c r="D147" s="7">
        <f>E147*4.1868</f>
        <v>77.19999999999999</v>
      </c>
      <c r="E147" s="23">
        <f>77.2/4.1868</f>
        <v>18.438903219642686</v>
      </c>
      <c r="F147" s="7">
        <v>0.5970000000000014</v>
      </c>
      <c r="G147" s="8"/>
    </row>
    <row r="148" spans="1:7" ht="15.75">
      <c r="A148" s="3">
        <v>143</v>
      </c>
      <c r="B148" s="7">
        <f>C148*4.1868</f>
        <v>3.1317264</v>
      </c>
      <c r="C148" s="24">
        <v>0.748</v>
      </c>
      <c r="D148" s="7">
        <f>E148*4.1868</f>
        <v>8.590894919999998</v>
      </c>
      <c r="E148" s="24">
        <v>2.0519</v>
      </c>
      <c r="F148" s="7">
        <v>1.304</v>
      </c>
      <c r="G148" s="8"/>
    </row>
    <row r="149" spans="1:7" ht="15.75">
      <c r="A149" s="3">
        <v>144</v>
      </c>
      <c r="B149" s="7">
        <v>0</v>
      </c>
      <c r="C149" s="24" t="s">
        <v>9</v>
      </c>
      <c r="D149" s="7">
        <v>0</v>
      </c>
      <c r="E149" s="24" t="s">
        <v>9</v>
      </c>
      <c r="F149" s="7"/>
      <c r="G149" s="8">
        <v>0.867</v>
      </c>
    </row>
    <row r="150" spans="1:7" ht="15.75">
      <c r="A150" s="3">
        <v>145</v>
      </c>
      <c r="B150" s="7">
        <f>C150*4.1868</f>
        <v>31.743</v>
      </c>
      <c r="C150" s="24">
        <f>31.743/4.1868</f>
        <v>7.5816852966466035</v>
      </c>
      <c r="D150" s="7">
        <f>E150*4.1868</f>
        <v>33.328</v>
      </c>
      <c r="E150" s="24">
        <f>33.328/4.1868</f>
        <v>7.960256042801186</v>
      </c>
      <c r="F150" s="7">
        <v>0.3780000000000001</v>
      </c>
      <c r="G150" s="8"/>
    </row>
    <row r="151" spans="1:7" ht="15.75">
      <c r="A151" s="3">
        <v>146</v>
      </c>
      <c r="B151" s="7">
        <f>C151*4.1868</f>
        <v>26.82</v>
      </c>
      <c r="C151" s="23">
        <f>26.82/4.1868</f>
        <v>6.405846947549441</v>
      </c>
      <c r="D151" s="7">
        <f>E151*4.1868</f>
        <v>30.292</v>
      </c>
      <c r="E151" s="23">
        <f>30.292/4.1868</f>
        <v>7.2351199006401075</v>
      </c>
      <c r="F151" s="7">
        <v>0.8290000000000006</v>
      </c>
      <c r="G151" s="8"/>
    </row>
    <row r="152" spans="1:7" ht="15.75">
      <c r="A152" s="3">
        <v>147</v>
      </c>
      <c r="B152" s="7">
        <f>C152*4.1868</f>
        <v>7.682999999999999</v>
      </c>
      <c r="C152" s="24">
        <v>1.8350530237890512</v>
      </c>
      <c r="D152" s="7">
        <f>E152*4.1868</f>
        <v>7.682999999999999</v>
      </c>
      <c r="E152" s="24">
        <v>1.8350530237890512</v>
      </c>
      <c r="F152" s="7">
        <v>0</v>
      </c>
      <c r="G152" s="8"/>
    </row>
    <row r="153" spans="1:7" ht="15.75">
      <c r="A153" s="3">
        <v>148</v>
      </c>
      <c r="B153" s="7">
        <f>C153*4.1868</f>
        <v>1.94225652</v>
      </c>
      <c r="C153" s="24">
        <v>0.4639</v>
      </c>
      <c r="D153" s="7">
        <f>E153*4.1868</f>
        <v>4.15791108</v>
      </c>
      <c r="E153" s="24">
        <v>0.9931</v>
      </c>
      <c r="F153" s="7">
        <v>0.5289999999999999</v>
      </c>
      <c r="G153" s="8"/>
    </row>
    <row r="154" spans="1:7" ht="15.75">
      <c r="A154" s="3">
        <v>149</v>
      </c>
      <c r="B154" s="7">
        <v>0</v>
      </c>
      <c r="C154" s="25" t="s">
        <v>10</v>
      </c>
      <c r="D154" s="7">
        <v>0</v>
      </c>
      <c r="E154" s="25" t="s">
        <v>10</v>
      </c>
      <c r="F154" s="7"/>
      <c r="G154" s="8">
        <v>0.597</v>
      </c>
    </row>
    <row r="155" spans="1:7" ht="15.75">
      <c r="A155" s="3">
        <v>150</v>
      </c>
      <c r="B155" s="7">
        <f>C155*4.1868</f>
        <v>111.724758</v>
      </c>
      <c r="C155" s="24">
        <v>26.685</v>
      </c>
      <c r="D155" s="7">
        <f>E155*4.1868</f>
        <v>114.36662879999999</v>
      </c>
      <c r="E155" s="24">
        <v>27.316</v>
      </c>
      <c r="F155" s="7">
        <v>0.6310000000000002</v>
      </c>
      <c r="G155" s="8"/>
    </row>
    <row r="156" spans="1:7" ht="15.75">
      <c r="A156" s="3">
        <v>151</v>
      </c>
      <c r="B156" s="7">
        <f>C156*4.1868</f>
        <v>52.3475604</v>
      </c>
      <c r="C156" s="28">
        <v>12.503</v>
      </c>
      <c r="D156" s="7">
        <f>E156*4.1868</f>
        <v>52.3475604</v>
      </c>
      <c r="E156" s="28">
        <v>12.503</v>
      </c>
      <c r="F156" s="7"/>
      <c r="G156" s="8">
        <v>0.543</v>
      </c>
    </row>
    <row r="157" spans="1:7" ht="15.75">
      <c r="A157" s="3">
        <v>152</v>
      </c>
      <c r="B157" s="7">
        <f>C157*4.1868</f>
        <v>87.74527968</v>
      </c>
      <c r="C157" s="29">
        <v>20.9576</v>
      </c>
      <c r="D157" s="7">
        <f>E157*4.1868</f>
        <v>93.15964944000001</v>
      </c>
      <c r="E157" s="29">
        <v>22.2508</v>
      </c>
      <c r="F157" s="7">
        <v>1.2930000000000028</v>
      </c>
      <c r="G157" s="8"/>
    </row>
    <row r="158" spans="1:7" ht="15.75">
      <c r="A158" s="11" t="s">
        <v>11</v>
      </c>
      <c r="B158" s="12"/>
      <c r="C158" s="13"/>
      <c r="D158" s="14"/>
      <c r="E158" s="13"/>
      <c r="F158" s="30">
        <v>94.331</v>
      </c>
      <c r="G158" s="30"/>
    </row>
    <row r="159" spans="1:7" ht="15.75">
      <c r="A159" s="11" t="s">
        <v>12</v>
      </c>
      <c r="B159" s="15"/>
      <c r="C159" s="16"/>
      <c r="D159" s="15"/>
      <c r="E159" s="16"/>
      <c r="F159" s="31">
        <v>57.994</v>
      </c>
      <c r="G159" s="31"/>
    </row>
    <row r="160" spans="1:7" ht="15.75">
      <c r="A160" s="11" t="s">
        <v>13</v>
      </c>
      <c r="B160" s="11"/>
      <c r="C160" s="17"/>
      <c r="D160" s="12"/>
      <c r="E160" s="18"/>
      <c r="F160" s="31">
        <v>24.6</v>
      </c>
      <c r="G160" s="31"/>
    </row>
    <row r="161" spans="1:7" ht="18.75" customHeight="1">
      <c r="A161" s="15" t="s">
        <v>14</v>
      </c>
      <c r="B161" s="19"/>
      <c r="C161" s="20"/>
      <c r="D161" s="21"/>
      <c r="E161" s="22"/>
      <c r="F161" s="32">
        <f>F158-(F159+F160)</f>
        <v>11.737000000000009</v>
      </c>
      <c r="G161" s="32"/>
    </row>
    <row r="162" spans="1:7" ht="15.75">
      <c r="A162" s="33" t="s">
        <v>15</v>
      </c>
      <c r="B162" s="33"/>
      <c r="C162" s="33"/>
      <c r="D162" s="33"/>
      <c r="E162" s="33"/>
      <c r="F162" s="34">
        <f>F161/7536.2</f>
        <v>0.0015574162044531738</v>
      </c>
      <c r="G162" s="34"/>
    </row>
  </sheetData>
  <sheetProtection selectLockedCells="1" selectUnlockedCells="1"/>
  <mergeCells count="15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2020-12-29T07:51:52Z</dcterms:modified>
  <cp:category/>
  <cp:version/>
  <cp:contentType/>
  <cp:contentStatus/>
</cp:coreProperties>
</file>