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4" sheetId="1" r:id="rId1"/>
  </sheets>
  <definedNames/>
  <calcPr fullCalcOnLoad="1"/>
</workbook>
</file>

<file path=xl/sharedStrings.xml><?xml version="1.0" encoding="utf-8"?>
<sst xmlns="http://schemas.openxmlformats.org/spreadsheetml/2006/main" count="75" uniqueCount="19">
  <si>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</si>
  <si>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</si>
  <si>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</si>
  <si>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</si>
  <si>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</si>
  <si>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</si>
  <si>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</si>
  <si>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</si>
  <si>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</si>
  <si>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</si>
  <si>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н/р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</si>
  <si>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</si>
  <si>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</si>
  <si>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</si>
  <si>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</si>
  <si>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</si>
  <si>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Январь 2021 г по адресу: г.Белгород ул.Макаренко д.24</t>
  </si>
  <si>
    <t>24.12.2020.  0:00:00</t>
  </si>
  <si>
    <t>26.01.2021. 0:00:00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</si>
</sst>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7" borderId="11" xfId="0" applyNumberFormat="1" applyFont="1" applyFill="1" applyBorder="1" applyAlignment="1">
      <alignment/>
    </xf>
    <xf numFmtId="164" fontId="7" fillId="37" borderId="14" xfId="0" applyNumberFormat="1" applyFont="1" applyFill="1" applyBorder="1" applyAlignment="1">
      <alignment/>
    </xf>
    <xf numFmtId="164" fontId="4" fillId="34" borderId="11" xfId="0" applyNumberFormat="1" applyFont="1" applyFill="1" applyBorder="1" applyAlignment="1">
      <alignment horizontal="right" vertical="center"/>
    </xf>
    <xf numFmtId="164" fontId="40" fillId="0" borderId="0" xfId="0" applyNumberFormat="1" applyFont="1" applyAlignment="1">
      <alignment horizontal="right" vertical="center"/>
    </xf>
    <xf numFmtId="164" fontId="7" fillId="34" borderId="15" xfId="0" applyNumberFormat="1" applyFont="1" applyFill="1" applyBorder="1" applyAlignment="1">
      <alignment/>
    </xf>
    <xf numFmtId="164" fontId="7" fillId="34" borderId="14" xfId="0" applyNumberFormat="1" applyFont="1" applyFill="1" applyBorder="1" applyAlignment="1">
      <alignment/>
    </xf>
    <xf numFmtId="164" fontId="7" fillId="34" borderId="16" xfId="0" applyNumberFormat="1" applyFont="1" applyFill="1" applyBorder="1" applyAlignment="1">
      <alignment horizontal="right"/>
    </xf>
    <xf numFmtId="164" fontId="7" fillId="34" borderId="11" xfId="0" applyNumberFormat="1" applyFont="1" applyFill="1" applyBorder="1" applyAlignment="1">
      <alignment horizontal="right"/>
    </xf>
    <xf numFmtId="164" fontId="4" fillId="34" borderId="11" xfId="0" applyNumberFormat="1" applyFont="1" applyFill="1" applyBorder="1" applyAlignment="1">
      <alignment horizontal="left" vertical="center"/>
    </xf>
    <xf numFmtId="164" fontId="4" fillId="38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/>
    </xf>
    <xf numFmtId="164" fontId="4" fillId="33" borderId="16" xfId="0" applyNumberFormat="1" applyFont="1" applyFill="1" applyBorder="1" applyAlignment="1">
      <alignment vertical="center"/>
    </xf>
    <xf numFmtId="164" fontId="4" fillId="38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">
      <pane xSplit="1" ySplit="5" topLeftCell="B156" activePane="bottomRight" state="frozen"/>
      <selection pane="topLeft" activeCell="A1" sqref="A1"/>
      <selection pane="topRight" activeCell="B1" sqref="B1"/>
      <selection pane="bottomLeft" activeCell="A145" sqref="A145"/>
      <selection pane="bottomRight" activeCell="A161" sqref="A161:E161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421875" style="1" customWidth="1"/>
    <col min="4" max="4" width="17.8515625" style="0" customWidth="1"/>
    <col min="5" max="5" width="17.7109375" style="1" customWidth="1"/>
    <col min="6" max="6" width="16.421875" style="0" customWidth="1"/>
    <col min="7" max="7" width="13.00390625" style="2" customWidth="1"/>
  </cols>
  <sheetData>
    <row r="1" spans="1:6" ht="51" customHeight="1">
      <c r="A1" s="31" t="s">
        <v>16</v>
      </c>
      <c r="B1" s="31"/>
      <c r="C1" s="31"/>
      <c r="D1" s="31"/>
      <c r="E1" s="31"/>
      <c r="F1" s="31"/>
    </row>
    <row r="2" spans="1:7" ht="17.25" customHeight="1">
      <c r="A2" s="32" t="s">
        <v>0</v>
      </c>
      <c r="B2" s="32" t="s">
        <v>1</v>
      </c>
      <c r="C2" s="32"/>
      <c r="D2" s="32"/>
      <c r="E2" s="32"/>
      <c r="F2" s="32"/>
      <c r="G2" s="32"/>
    </row>
    <row r="3" spans="1:7" ht="16.5" customHeight="1">
      <c r="A3" s="32"/>
      <c r="B3" s="33" t="s">
        <v>2</v>
      </c>
      <c r="C3" s="33"/>
      <c r="D3" s="33" t="s">
        <v>3</v>
      </c>
      <c r="E3" s="33"/>
      <c r="F3" s="34" t="s">
        <v>4</v>
      </c>
      <c r="G3" s="35" t="s">
        <v>5</v>
      </c>
    </row>
    <row r="4" spans="1:7" ht="18.75" customHeight="1">
      <c r="A4" s="32"/>
      <c r="B4" s="5" t="s">
        <v>6</v>
      </c>
      <c r="C4" s="6" t="s">
        <v>7</v>
      </c>
      <c r="D4" s="4" t="s">
        <v>8</v>
      </c>
      <c r="E4" s="6" t="s">
        <v>7</v>
      </c>
      <c r="F4" s="34"/>
      <c r="G4" s="35"/>
    </row>
    <row r="5" spans="1:7" ht="17.25" customHeight="1">
      <c r="A5" s="32"/>
      <c r="B5" s="36" t="s">
        <v>17</v>
      </c>
      <c r="C5" s="36"/>
      <c r="D5" s="36" t="s">
        <v>18</v>
      </c>
      <c r="E5" s="36"/>
      <c r="F5" s="34"/>
      <c r="G5" s="35"/>
    </row>
    <row r="6" spans="1:7" ht="15.75">
      <c r="A6" s="3">
        <v>1</v>
      </c>
      <c r="B6" s="7">
        <f>C6*4.1868</f>
        <v>9.8745678</v>
      </c>
      <c r="C6" s="14">
        <v>2.3585</v>
      </c>
      <c r="D6" s="7">
        <f>E6*4.1868</f>
        <v>17.25464016</v>
      </c>
      <c r="E6" s="14">
        <v>4.1212</v>
      </c>
      <c r="F6" s="7">
        <v>1.7620000000000005</v>
      </c>
      <c r="G6" s="8"/>
    </row>
    <row r="7" spans="1:7" ht="15.75">
      <c r="A7" s="3">
        <v>2</v>
      </c>
      <c r="B7" s="7">
        <v>0</v>
      </c>
      <c r="C7" s="15" t="s">
        <v>9</v>
      </c>
      <c r="D7" s="7">
        <v>0</v>
      </c>
      <c r="E7" s="15" t="s">
        <v>9</v>
      </c>
      <c r="F7" s="7"/>
      <c r="G7" s="8">
        <v>0.5955</v>
      </c>
    </row>
    <row r="8" spans="1:7" ht="15.75">
      <c r="A8" s="3">
        <v>3</v>
      </c>
      <c r="B8" s="7">
        <f>C8*4.1868</f>
        <v>99.159</v>
      </c>
      <c r="C8" s="14">
        <f>99.159/4.1868</f>
        <v>23.68372026368587</v>
      </c>
      <c r="D8" s="7">
        <v>0</v>
      </c>
      <c r="E8" s="14" t="s">
        <v>9</v>
      </c>
      <c r="F8" s="7"/>
      <c r="G8" s="8">
        <v>0.6599999999999999</v>
      </c>
    </row>
    <row r="9" spans="1:7" ht="15.75">
      <c r="A9" s="3">
        <v>4</v>
      </c>
      <c r="B9" s="7">
        <f>C9*4.1868</f>
        <v>2.31027624</v>
      </c>
      <c r="C9" s="14">
        <v>0.5518</v>
      </c>
      <c r="D9" s="7">
        <v>0</v>
      </c>
      <c r="E9" s="14">
        <v>1.059</v>
      </c>
      <c r="F9" s="7">
        <v>0.5069999999999999</v>
      </c>
      <c r="G9" s="8"/>
    </row>
    <row r="10" spans="1:7" ht="15.75">
      <c r="A10" s="3">
        <v>5</v>
      </c>
      <c r="B10" s="7">
        <v>0</v>
      </c>
      <c r="C10" s="16">
        <v>0</v>
      </c>
      <c r="D10" s="7">
        <v>0</v>
      </c>
      <c r="E10" s="16">
        <v>0.344</v>
      </c>
      <c r="F10" s="7">
        <v>0.344</v>
      </c>
      <c r="G10" s="8"/>
    </row>
    <row r="11" spans="1:7" ht="15.75">
      <c r="A11" s="3">
        <v>6</v>
      </c>
      <c r="B11" s="7">
        <v>0</v>
      </c>
      <c r="C11" s="16">
        <v>0</v>
      </c>
      <c r="D11" s="7">
        <f>E11*4.1868</f>
        <v>14.7731238</v>
      </c>
      <c r="E11" s="16">
        <v>3.5285</v>
      </c>
      <c r="F11" s="7">
        <v>3.529</v>
      </c>
      <c r="G11" s="8"/>
    </row>
    <row r="12" spans="1:7" ht="15.75">
      <c r="A12" s="3">
        <v>7</v>
      </c>
      <c r="B12" s="7">
        <v>0</v>
      </c>
      <c r="C12" s="14" t="s">
        <v>10</v>
      </c>
      <c r="D12" s="7">
        <v>0</v>
      </c>
      <c r="E12" s="14" t="s">
        <v>9</v>
      </c>
      <c r="F12" s="7"/>
      <c r="G12" s="8">
        <v>0.645</v>
      </c>
    </row>
    <row r="13" spans="1:7" ht="15.75">
      <c r="A13" s="3">
        <v>8</v>
      </c>
      <c r="B13" s="7">
        <f>C13*4.1868</f>
        <v>26.610044759999997</v>
      </c>
      <c r="C13" s="16">
        <v>6.3557</v>
      </c>
      <c r="D13" s="7">
        <f>E13*4.1868</f>
        <v>27.29667996</v>
      </c>
      <c r="E13" s="16">
        <v>6.5197</v>
      </c>
      <c r="F13" s="7">
        <v>0.16499999999999915</v>
      </c>
      <c r="G13" s="8"/>
    </row>
    <row r="14" spans="1:7" ht="15.75">
      <c r="A14" s="3">
        <v>9</v>
      </c>
      <c r="B14" s="7">
        <f aca="true" t="shared" si="0" ref="B14:B20">C14*4.1868</f>
        <v>86.99458644</v>
      </c>
      <c r="C14" s="14">
        <v>20.7783</v>
      </c>
      <c r="D14" s="7">
        <f aca="true" t="shared" si="1" ref="D14:D20">E14*4.1868</f>
        <v>91.45604052</v>
      </c>
      <c r="E14" s="14">
        <v>21.8439</v>
      </c>
      <c r="F14" s="7">
        <v>1.0660000000000025</v>
      </c>
      <c r="G14" s="8"/>
    </row>
    <row r="15" spans="1:7" ht="15.75">
      <c r="A15" s="3">
        <v>10</v>
      </c>
      <c r="B15" s="7">
        <f t="shared" si="0"/>
        <v>12.727872</v>
      </c>
      <c r="C15" s="17">
        <v>3.04</v>
      </c>
      <c r="D15" s="7">
        <f t="shared" si="1"/>
        <v>15.2232048</v>
      </c>
      <c r="E15" s="17">
        <v>3.636</v>
      </c>
      <c r="F15" s="7">
        <v>0.5960000000000001</v>
      </c>
      <c r="G15" s="8"/>
    </row>
    <row r="16" spans="1:7" ht="15.75">
      <c r="A16" s="3">
        <v>11</v>
      </c>
      <c r="B16" s="7">
        <f t="shared" si="0"/>
        <v>0</v>
      </c>
      <c r="C16" s="14">
        <v>0</v>
      </c>
      <c r="D16" s="7">
        <f t="shared" si="1"/>
        <v>2.0733033599999997</v>
      </c>
      <c r="E16" s="14">
        <v>0.4952</v>
      </c>
      <c r="F16" s="7">
        <v>0.495</v>
      </c>
      <c r="G16" s="8"/>
    </row>
    <row r="17" spans="1:7" ht="15.75">
      <c r="A17" s="3">
        <v>12</v>
      </c>
      <c r="B17" s="7">
        <f t="shared" si="0"/>
        <v>14.059000000000001</v>
      </c>
      <c r="C17" s="17">
        <f>14.059/4.1868</f>
        <v>3.3579344606859656</v>
      </c>
      <c r="D17" s="7">
        <v>0</v>
      </c>
      <c r="E17" s="17" t="s">
        <v>9</v>
      </c>
      <c r="F17" s="7"/>
      <c r="G17" s="8">
        <v>0.6599999999999999</v>
      </c>
    </row>
    <row r="18" spans="1:7" ht="15.75">
      <c r="A18" s="3">
        <v>13</v>
      </c>
      <c r="B18" s="7">
        <f t="shared" si="0"/>
        <v>0.04103064</v>
      </c>
      <c r="C18" s="14">
        <v>0.0098</v>
      </c>
      <c r="D18" s="7">
        <f t="shared" si="1"/>
        <v>0.3726252</v>
      </c>
      <c r="E18" s="14">
        <v>0.089</v>
      </c>
      <c r="F18" s="7">
        <v>0.079</v>
      </c>
      <c r="G18" s="8"/>
    </row>
    <row r="19" spans="1:7" ht="15.75">
      <c r="A19" s="3">
        <v>14</v>
      </c>
      <c r="B19" s="7">
        <f t="shared" si="0"/>
        <v>33.195</v>
      </c>
      <c r="C19" s="14">
        <f>33.195/4.1868</f>
        <v>7.928489538549728</v>
      </c>
      <c r="D19" s="7">
        <f t="shared" si="1"/>
        <v>36.609</v>
      </c>
      <c r="E19" s="14">
        <f>36.609/4.1868</f>
        <v>8.743909429636</v>
      </c>
      <c r="F19" s="7">
        <v>0.8159999999999998</v>
      </c>
      <c r="G19" s="8"/>
    </row>
    <row r="20" spans="1:7" ht="15.75">
      <c r="A20" s="3">
        <v>15</v>
      </c>
      <c r="B20" s="7">
        <f t="shared" si="0"/>
        <v>8.84335896</v>
      </c>
      <c r="C20" s="14">
        <v>2.1122</v>
      </c>
      <c r="D20" s="7">
        <f t="shared" si="1"/>
        <v>9.62503452</v>
      </c>
      <c r="E20" s="14">
        <v>2.2989</v>
      </c>
      <c r="F20" s="7">
        <v>0.18699999999999983</v>
      </c>
      <c r="G20" s="8"/>
    </row>
    <row r="21" spans="1:7" ht="15.75">
      <c r="A21" s="3">
        <v>16</v>
      </c>
      <c r="B21" s="7">
        <f aca="true" t="shared" si="2" ref="B21:B52">C21*4.1868</f>
        <v>1.6466684399999998</v>
      </c>
      <c r="C21" s="17">
        <v>0.3933</v>
      </c>
      <c r="D21" s="7">
        <f aca="true" t="shared" si="3" ref="D21:D42">E21*4.1868</f>
        <v>3.91926348</v>
      </c>
      <c r="E21" s="17">
        <v>0.9361</v>
      </c>
      <c r="F21" s="7">
        <v>0.543</v>
      </c>
      <c r="G21" s="8"/>
    </row>
    <row r="22" spans="1:7" ht="15.75">
      <c r="A22" s="3">
        <v>17</v>
      </c>
      <c r="B22" s="7">
        <f t="shared" si="2"/>
        <v>74.85100000000001</v>
      </c>
      <c r="C22" s="14">
        <f>74.851/4.1868</f>
        <v>17.8778542084647</v>
      </c>
      <c r="D22" s="7">
        <f t="shared" si="3"/>
        <v>79.529</v>
      </c>
      <c r="E22" s="14">
        <f>79.529/4.1868</f>
        <v>18.995175312888126</v>
      </c>
      <c r="F22" s="7">
        <v>1.1170000000000009</v>
      </c>
      <c r="G22" s="8"/>
    </row>
    <row r="23" spans="1:7" ht="15.75">
      <c r="A23" s="3">
        <v>18</v>
      </c>
      <c r="B23" s="7">
        <f t="shared" si="2"/>
        <v>37.134403920000004</v>
      </c>
      <c r="C23" s="14">
        <v>8.8694</v>
      </c>
      <c r="D23" s="7">
        <f t="shared" si="3"/>
        <v>43.930836359999994</v>
      </c>
      <c r="E23" s="14">
        <v>10.4927</v>
      </c>
      <c r="F23" s="7">
        <v>1.6240000000000006</v>
      </c>
      <c r="G23" s="8"/>
    </row>
    <row r="24" spans="1:7" ht="15.75">
      <c r="A24" s="3">
        <v>19</v>
      </c>
      <c r="B24" s="7">
        <f t="shared" si="2"/>
        <v>0.544</v>
      </c>
      <c r="C24" s="18">
        <f>0.544/4.1868</f>
        <v>0.1299321677653578</v>
      </c>
      <c r="D24" s="7">
        <v>0</v>
      </c>
      <c r="E24" s="18" t="s">
        <v>9</v>
      </c>
      <c r="F24" s="7"/>
      <c r="G24" s="8">
        <v>0.5685</v>
      </c>
    </row>
    <row r="25" spans="1:7" ht="15.75">
      <c r="A25" s="3">
        <v>20</v>
      </c>
      <c r="B25" s="7">
        <f t="shared" si="2"/>
        <v>45.981</v>
      </c>
      <c r="C25" s="17">
        <f>45.981/4.1868</f>
        <v>10.982373172828892</v>
      </c>
      <c r="D25" s="7">
        <v>0</v>
      </c>
      <c r="E25" s="17" t="s">
        <v>9</v>
      </c>
      <c r="F25" s="7"/>
      <c r="G25" s="8">
        <v>0.597</v>
      </c>
    </row>
    <row r="26" spans="1:7" ht="15.75">
      <c r="A26" s="3">
        <v>21</v>
      </c>
      <c r="B26" s="7">
        <f t="shared" si="2"/>
        <v>38.826</v>
      </c>
      <c r="C26" s="14">
        <f>38.826/4.1868</f>
        <v>9.273430782459158</v>
      </c>
      <c r="D26" s="7">
        <v>0</v>
      </c>
      <c r="E26" s="14" t="s">
        <v>9</v>
      </c>
      <c r="F26" s="7"/>
      <c r="G26" s="8">
        <v>0.6585</v>
      </c>
    </row>
    <row r="27" spans="1:7" ht="15.75">
      <c r="A27" s="3">
        <v>22</v>
      </c>
      <c r="B27" s="7">
        <f t="shared" si="2"/>
        <v>57.826</v>
      </c>
      <c r="C27" s="17">
        <f>57.826/4.1868</f>
        <v>13.81150281838158</v>
      </c>
      <c r="D27" s="7">
        <v>0</v>
      </c>
      <c r="E27" s="17" t="s">
        <v>9</v>
      </c>
      <c r="F27" s="7"/>
      <c r="G27" s="8">
        <v>0.5955</v>
      </c>
    </row>
    <row r="28" spans="1:7" ht="15.75">
      <c r="A28" s="3">
        <v>23</v>
      </c>
      <c r="B28" s="7">
        <f t="shared" si="2"/>
        <v>1.64624976</v>
      </c>
      <c r="C28" s="14">
        <v>0.3932</v>
      </c>
      <c r="D28" s="7">
        <f t="shared" si="3"/>
        <v>1.64624976</v>
      </c>
      <c r="E28" s="14">
        <v>0.3932</v>
      </c>
      <c r="F28" s="7">
        <v>0</v>
      </c>
      <c r="G28" s="8"/>
    </row>
    <row r="29" spans="1:7" ht="15.75">
      <c r="A29" s="3">
        <v>24</v>
      </c>
      <c r="B29" s="7">
        <f t="shared" si="2"/>
        <v>0.397746</v>
      </c>
      <c r="C29" s="17">
        <v>0.095</v>
      </c>
      <c r="D29" s="7">
        <f t="shared" si="3"/>
        <v>5.83598052</v>
      </c>
      <c r="E29" s="17">
        <v>1.3939</v>
      </c>
      <c r="F29" s="7">
        <v>1.299</v>
      </c>
      <c r="G29" s="8"/>
    </row>
    <row r="30" spans="1:7" ht="15.75">
      <c r="A30" s="3">
        <v>25</v>
      </c>
      <c r="B30" s="7">
        <f t="shared" si="2"/>
        <v>21.121</v>
      </c>
      <c r="C30" s="17">
        <f>21.121/4.1868</f>
        <v>5.044664182669342</v>
      </c>
      <c r="D30" s="7">
        <v>0</v>
      </c>
      <c r="E30" s="17" t="s">
        <v>9</v>
      </c>
      <c r="F30" s="7"/>
      <c r="G30" s="8">
        <v>0.5459999999999999</v>
      </c>
    </row>
    <row r="31" spans="1:7" ht="15.75">
      <c r="A31" s="3">
        <v>26</v>
      </c>
      <c r="B31" s="7">
        <f t="shared" si="2"/>
        <v>4.4568486</v>
      </c>
      <c r="C31" s="17">
        <v>1.0645</v>
      </c>
      <c r="D31" s="7">
        <f t="shared" si="3"/>
        <v>4.88348352</v>
      </c>
      <c r="E31" s="17">
        <v>1.1664</v>
      </c>
      <c r="F31" s="7">
        <v>0.10099999999999998</v>
      </c>
      <c r="G31" s="8"/>
    </row>
    <row r="32" spans="1:7" ht="15.75">
      <c r="A32" s="3">
        <v>27</v>
      </c>
      <c r="B32" s="7">
        <f t="shared" si="2"/>
        <v>20.336</v>
      </c>
      <c r="C32" s="17">
        <f>20.336/4.1868</f>
        <v>4.8571701538167575</v>
      </c>
      <c r="D32" s="7">
        <f t="shared" si="3"/>
        <v>22.2076</v>
      </c>
      <c r="E32" s="17">
        <f>22.2076/4.1868</f>
        <v>5.304194133944779</v>
      </c>
      <c r="F32" s="7">
        <v>0.44700000000000006</v>
      </c>
      <c r="G32" s="8"/>
    </row>
    <row r="33" spans="1:7" ht="15.75">
      <c r="A33" s="3">
        <v>28</v>
      </c>
      <c r="B33" s="7">
        <f t="shared" si="2"/>
        <v>6.531408</v>
      </c>
      <c r="C33" s="14">
        <v>1.56</v>
      </c>
      <c r="D33" s="7">
        <f t="shared" si="3"/>
        <v>9.72970452</v>
      </c>
      <c r="E33" s="14">
        <v>2.3239</v>
      </c>
      <c r="F33" s="7">
        <v>0.7639999999999997</v>
      </c>
      <c r="G33" s="8"/>
    </row>
    <row r="34" spans="1:7" ht="15.75">
      <c r="A34" s="3">
        <v>29</v>
      </c>
      <c r="B34" s="7">
        <f t="shared" si="2"/>
        <v>0.5987123999999999</v>
      </c>
      <c r="C34" s="17">
        <v>0.143</v>
      </c>
      <c r="D34" s="7">
        <f t="shared" si="3"/>
        <v>1.3230288</v>
      </c>
      <c r="E34" s="17">
        <v>0.316</v>
      </c>
      <c r="F34" s="7">
        <v>0.17300000000000001</v>
      </c>
      <c r="G34" s="8"/>
    </row>
    <row r="35" spans="1:7" ht="15.75">
      <c r="A35" s="3">
        <v>30</v>
      </c>
      <c r="B35" s="7">
        <f t="shared" si="2"/>
        <v>0.26628048</v>
      </c>
      <c r="C35" s="14">
        <v>0.0636</v>
      </c>
      <c r="D35" s="7">
        <f t="shared" si="3"/>
        <v>0.38811636</v>
      </c>
      <c r="E35" s="14">
        <v>0.0927</v>
      </c>
      <c r="F35" s="7">
        <v>0.028999999999999998</v>
      </c>
      <c r="G35" s="8"/>
    </row>
    <row r="36" spans="1:7" ht="15.75">
      <c r="A36" s="3">
        <v>31</v>
      </c>
      <c r="B36" s="7">
        <f t="shared" si="2"/>
        <v>80.828</v>
      </c>
      <c r="C36" s="14">
        <f>80.828/4.1868</f>
        <v>19.305436132607245</v>
      </c>
      <c r="D36" s="7">
        <v>0</v>
      </c>
      <c r="E36" s="14" t="s">
        <v>9</v>
      </c>
      <c r="F36" s="7"/>
      <c r="G36" s="8">
        <v>0.5955</v>
      </c>
    </row>
    <row r="37" spans="1:7" ht="15.75">
      <c r="A37" s="3">
        <v>32</v>
      </c>
      <c r="B37" s="7">
        <f t="shared" si="2"/>
        <v>11.538820799999998</v>
      </c>
      <c r="C37" s="14">
        <v>2.756</v>
      </c>
      <c r="D37" s="7">
        <f t="shared" si="3"/>
        <v>13.3810128</v>
      </c>
      <c r="E37" s="14">
        <v>3.196</v>
      </c>
      <c r="F37" s="7">
        <v>0.4400000000000004</v>
      </c>
      <c r="G37" s="8"/>
    </row>
    <row r="38" spans="1:7" ht="15.75">
      <c r="A38" s="3">
        <v>33</v>
      </c>
      <c r="B38" s="7">
        <f t="shared" si="2"/>
        <v>57.472</v>
      </c>
      <c r="C38" s="19">
        <f>57.472/4.1868</f>
        <v>13.726951370975447</v>
      </c>
      <c r="D38" s="7">
        <v>0</v>
      </c>
      <c r="E38" s="25" t="s">
        <v>9</v>
      </c>
      <c r="F38" s="7"/>
      <c r="G38" s="8">
        <v>0.9674999999999999</v>
      </c>
    </row>
    <row r="39" spans="1:7" ht="15.75">
      <c r="A39" s="3">
        <v>34</v>
      </c>
      <c r="B39" s="7">
        <f t="shared" si="2"/>
        <v>0</v>
      </c>
      <c r="C39" s="14">
        <v>0</v>
      </c>
      <c r="D39" s="7">
        <f t="shared" si="3"/>
        <v>0.051916319999999995</v>
      </c>
      <c r="E39" s="14">
        <v>0.0124</v>
      </c>
      <c r="F39" s="7">
        <v>0.012</v>
      </c>
      <c r="G39" s="8"/>
    </row>
    <row r="40" spans="1:7" ht="15.75">
      <c r="A40" s="3">
        <v>35</v>
      </c>
      <c r="B40" s="7">
        <f t="shared" si="2"/>
        <v>11.939916239999999</v>
      </c>
      <c r="C40" s="14">
        <v>2.8518</v>
      </c>
      <c r="D40" s="7">
        <f t="shared" si="3"/>
        <v>17.23328748</v>
      </c>
      <c r="E40" s="14">
        <v>4.1161</v>
      </c>
      <c r="F40" s="7">
        <v>1.2639999999999998</v>
      </c>
      <c r="G40" s="8"/>
    </row>
    <row r="41" spans="1:7" ht="15.75">
      <c r="A41" s="3">
        <v>36</v>
      </c>
      <c r="B41" s="7">
        <f t="shared" si="2"/>
        <v>109.705</v>
      </c>
      <c r="C41" s="14">
        <f>109.705/4.1868</f>
        <v>26.202589089519442</v>
      </c>
      <c r="D41" s="7">
        <v>0</v>
      </c>
      <c r="E41" s="14" t="s">
        <v>9</v>
      </c>
      <c r="F41" s="7"/>
      <c r="G41" s="8">
        <v>0.8985</v>
      </c>
    </row>
    <row r="42" spans="1:7" ht="15.75">
      <c r="A42" s="3">
        <v>37</v>
      </c>
      <c r="B42" s="7">
        <f t="shared" si="2"/>
        <v>4.81775076</v>
      </c>
      <c r="C42" s="14">
        <v>1.1507</v>
      </c>
      <c r="D42" s="7">
        <f t="shared" si="3"/>
        <v>6.88184316</v>
      </c>
      <c r="E42" s="14">
        <v>1.6437</v>
      </c>
      <c r="F42" s="7">
        <v>0.4929999999999998</v>
      </c>
      <c r="G42" s="8"/>
    </row>
    <row r="43" spans="1:7" ht="15.75">
      <c r="A43" s="3">
        <v>38</v>
      </c>
      <c r="B43" s="7">
        <f t="shared" si="2"/>
        <v>2.56106556</v>
      </c>
      <c r="C43" s="14">
        <v>0.6117</v>
      </c>
      <c r="D43" s="7">
        <v>0</v>
      </c>
      <c r="E43" s="14">
        <v>1.5027</v>
      </c>
      <c r="F43" s="7">
        <v>0.8909999999999999</v>
      </c>
      <c r="G43" s="8"/>
    </row>
    <row r="44" spans="1:7" ht="15.75">
      <c r="A44" s="3">
        <v>39</v>
      </c>
      <c r="B44" s="7">
        <v>0</v>
      </c>
      <c r="C44" s="14" t="s">
        <v>10</v>
      </c>
      <c r="D44" s="7">
        <v>0</v>
      </c>
      <c r="E44" s="14" t="s">
        <v>9</v>
      </c>
      <c r="F44" s="7"/>
      <c r="G44" s="8">
        <v>0.6599999999999999</v>
      </c>
    </row>
    <row r="45" spans="1:7" ht="15.75">
      <c r="A45" s="3">
        <v>40</v>
      </c>
      <c r="B45" s="7">
        <f t="shared" si="2"/>
        <v>0</v>
      </c>
      <c r="C45" s="14">
        <v>0</v>
      </c>
      <c r="D45" s="7">
        <f aca="true" t="shared" si="4" ref="D45:D51">E45*4.1868</f>
        <v>0</v>
      </c>
      <c r="E45" s="14">
        <v>0</v>
      </c>
      <c r="F45" s="7">
        <v>0</v>
      </c>
      <c r="G45" s="8"/>
    </row>
    <row r="46" spans="1:7" ht="15.75">
      <c r="A46" s="3">
        <v>41</v>
      </c>
      <c r="B46" s="7">
        <f t="shared" si="2"/>
        <v>92.206</v>
      </c>
      <c r="C46" s="17">
        <f>92.206/4.1868</f>
        <v>22.023024744434892</v>
      </c>
      <c r="D46" s="7">
        <f t="shared" si="4"/>
        <v>96.519</v>
      </c>
      <c r="E46" s="17">
        <f>96.519/4.1868</f>
        <v>23.053167096589284</v>
      </c>
      <c r="F46" s="7">
        <v>1.0300000000000011</v>
      </c>
      <c r="G46" s="8"/>
    </row>
    <row r="47" spans="1:7" ht="15.75">
      <c r="A47" s="3">
        <v>42</v>
      </c>
      <c r="B47" s="7">
        <f t="shared" si="2"/>
        <v>110.527</v>
      </c>
      <c r="C47" s="14">
        <f>110.527/4.1868</f>
        <v>26.398920416547245</v>
      </c>
      <c r="D47" s="7">
        <f t="shared" si="4"/>
        <v>115.509</v>
      </c>
      <c r="E47" s="14">
        <f>115.509/4.1868</f>
        <v>27.58885067354543</v>
      </c>
      <c r="F47" s="7">
        <v>1.1899999999999977</v>
      </c>
      <c r="G47" s="8"/>
    </row>
    <row r="48" spans="1:7" ht="15.75">
      <c r="A48" s="3">
        <v>43</v>
      </c>
      <c r="B48" s="7">
        <f t="shared" si="2"/>
        <v>5.88789684</v>
      </c>
      <c r="C48" s="14">
        <v>1.4063</v>
      </c>
      <c r="D48" s="7">
        <f t="shared" si="4"/>
        <v>10.02194316</v>
      </c>
      <c r="E48" s="14">
        <v>2.3937</v>
      </c>
      <c r="F48" s="7">
        <v>0.9880000000000002</v>
      </c>
      <c r="G48" s="8"/>
    </row>
    <row r="49" spans="1:7" ht="15.75">
      <c r="A49" s="3">
        <v>44</v>
      </c>
      <c r="B49" s="7">
        <f t="shared" si="2"/>
        <v>101.78</v>
      </c>
      <c r="C49" s="14">
        <f>101.78/4.1868</f>
        <v>24.309735358746536</v>
      </c>
      <c r="D49" s="7">
        <f t="shared" si="4"/>
        <v>103.59817919999999</v>
      </c>
      <c r="E49" s="14">
        <v>24.744</v>
      </c>
      <c r="F49" s="7">
        <v>0.434000000000001</v>
      </c>
      <c r="G49" s="8"/>
    </row>
    <row r="50" spans="1:7" ht="15.75">
      <c r="A50" s="3">
        <v>45</v>
      </c>
      <c r="B50" s="7">
        <f t="shared" si="2"/>
        <v>1.3422880799999999</v>
      </c>
      <c r="C50" s="14">
        <v>0.3206</v>
      </c>
      <c r="D50" s="7">
        <f t="shared" si="4"/>
        <v>2.1331746</v>
      </c>
      <c r="E50" s="14">
        <v>0.5095</v>
      </c>
      <c r="F50" s="7">
        <v>0.189</v>
      </c>
      <c r="G50" s="8"/>
    </row>
    <row r="51" spans="1:7" ht="15.75">
      <c r="A51" s="3">
        <v>46</v>
      </c>
      <c r="B51" s="7">
        <f t="shared" si="2"/>
        <v>0.8206128</v>
      </c>
      <c r="C51" s="14">
        <v>0.196</v>
      </c>
      <c r="D51" s="7">
        <f t="shared" si="4"/>
        <v>1.10364048</v>
      </c>
      <c r="E51" s="14">
        <v>0.2636</v>
      </c>
      <c r="F51" s="7">
        <v>0.068</v>
      </c>
      <c r="G51" s="8"/>
    </row>
    <row r="52" spans="1:7" ht="15.75">
      <c r="A52" s="3">
        <v>47</v>
      </c>
      <c r="B52" s="7">
        <f t="shared" si="2"/>
        <v>12.9916404</v>
      </c>
      <c r="C52" s="14">
        <v>3.103</v>
      </c>
      <c r="D52" s="7">
        <v>0</v>
      </c>
      <c r="E52" s="14" t="s">
        <v>9</v>
      </c>
      <c r="F52" s="7"/>
      <c r="G52" s="8">
        <v>0.5955</v>
      </c>
    </row>
    <row r="53" spans="1:7" ht="15.75">
      <c r="A53" s="3">
        <v>48</v>
      </c>
      <c r="B53" s="7">
        <v>0</v>
      </c>
      <c r="C53" s="15">
        <v>0.885</v>
      </c>
      <c r="D53" s="7">
        <v>0</v>
      </c>
      <c r="E53" s="15">
        <v>1.0434</v>
      </c>
      <c r="F53" s="7">
        <v>0.15799999999999992</v>
      </c>
      <c r="G53" s="8"/>
    </row>
    <row r="54" spans="1:7" ht="15.75">
      <c r="A54" s="3">
        <v>49</v>
      </c>
      <c r="B54" s="7">
        <f aca="true" t="shared" si="5" ref="B54:B59">C54*4.1868</f>
        <v>4.4673156</v>
      </c>
      <c r="C54" s="17">
        <v>1.067</v>
      </c>
      <c r="D54" s="7">
        <f aca="true" t="shared" si="6" ref="D54:D59">E54*4.1868</f>
        <v>8.22748068</v>
      </c>
      <c r="E54" s="17">
        <v>1.9651</v>
      </c>
      <c r="F54" s="7">
        <v>0.8980000000000001</v>
      </c>
      <c r="G54" s="8"/>
    </row>
    <row r="55" spans="1:7" ht="15.75">
      <c r="A55" s="3">
        <v>50</v>
      </c>
      <c r="B55" s="7">
        <f t="shared" si="5"/>
        <v>6.962</v>
      </c>
      <c r="C55" s="17">
        <f>6.962/4.1868</f>
        <v>1.6628451323206268</v>
      </c>
      <c r="D55" s="7">
        <f t="shared" si="6"/>
        <v>6.962</v>
      </c>
      <c r="E55" s="17">
        <f>6.962/4.1868</f>
        <v>1.6628451323206268</v>
      </c>
      <c r="F55" s="7">
        <v>0</v>
      </c>
      <c r="G55" s="8"/>
    </row>
    <row r="56" spans="1:7" ht="15.75">
      <c r="A56" s="3">
        <v>51</v>
      </c>
      <c r="B56" s="7">
        <f t="shared" si="5"/>
        <v>2.3781023999999995</v>
      </c>
      <c r="C56" s="17">
        <v>0.568</v>
      </c>
      <c r="D56" s="7">
        <f t="shared" si="6"/>
        <v>2.4032232</v>
      </c>
      <c r="E56" s="17">
        <v>0.574</v>
      </c>
      <c r="F56" s="7">
        <v>0.006000000000000005</v>
      </c>
      <c r="G56" s="8"/>
    </row>
    <row r="57" spans="1:7" ht="15.75">
      <c r="A57" s="3">
        <v>52</v>
      </c>
      <c r="B57" s="7">
        <f t="shared" si="5"/>
        <v>60.077</v>
      </c>
      <c r="C57" s="17">
        <f>60.077/4.1868</f>
        <v>14.349144931690073</v>
      </c>
      <c r="D57" s="7">
        <v>0</v>
      </c>
      <c r="E57" s="17" t="s">
        <v>9</v>
      </c>
      <c r="F57" s="7"/>
      <c r="G57" s="8">
        <v>0.5445</v>
      </c>
    </row>
    <row r="58" spans="1:7" ht="15.75">
      <c r="A58" s="3">
        <v>53</v>
      </c>
      <c r="B58" s="7">
        <f t="shared" si="5"/>
        <v>0.11806776</v>
      </c>
      <c r="C58" s="14">
        <v>0.0282</v>
      </c>
      <c r="D58" s="7">
        <f t="shared" si="6"/>
        <v>2.5212909599999995</v>
      </c>
      <c r="E58" s="14">
        <v>0.6022</v>
      </c>
      <c r="F58" s="7">
        <v>0.574</v>
      </c>
      <c r="G58" s="8"/>
    </row>
    <row r="59" spans="1:7" ht="15.75">
      <c r="A59" s="3">
        <v>54</v>
      </c>
      <c r="B59" s="7">
        <f t="shared" si="5"/>
        <v>7.557592679999999</v>
      </c>
      <c r="C59" s="14">
        <v>1.8051</v>
      </c>
      <c r="D59" s="7">
        <f t="shared" si="6"/>
        <v>7.557592679999999</v>
      </c>
      <c r="E59" s="14">
        <v>1.8051</v>
      </c>
      <c r="F59" s="7">
        <v>0</v>
      </c>
      <c r="G59" s="8"/>
    </row>
    <row r="60" spans="1:7" ht="15.75">
      <c r="A60" s="3">
        <v>55</v>
      </c>
      <c r="B60" s="7">
        <v>0</v>
      </c>
      <c r="C60" s="15" t="s">
        <v>10</v>
      </c>
      <c r="D60" s="7">
        <v>0</v>
      </c>
      <c r="E60" s="15" t="s">
        <v>9</v>
      </c>
      <c r="F60" s="7"/>
      <c r="G60" s="8">
        <v>0.5655</v>
      </c>
    </row>
    <row r="61" spans="1:7" ht="15.75">
      <c r="A61" s="3">
        <v>56</v>
      </c>
      <c r="B61" s="7">
        <f>C61*4.1868</f>
        <v>1.2246389999999998</v>
      </c>
      <c r="C61" s="14">
        <v>0.2925</v>
      </c>
      <c r="D61" s="7">
        <f>E61*4.1868</f>
        <v>1.6265718</v>
      </c>
      <c r="E61" s="14">
        <v>0.3885</v>
      </c>
      <c r="F61" s="7">
        <v>0.09600000000000003</v>
      </c>
      <c r="G61" s="8"/>
    </row>
    <row r="62" spans="1:7" ht="15.75">
      <c r="A62" s="3">
        <v>57</v>
      </c>
      <c r="B62" s="7">
        <f>C62*4.1868</f>
        <v>2.3781023999999995</v>
      </c>
      <c r="C62" s="14">
        <v>0.568</v>
      </c>
      <c r="D62" s="7">
        <v>0</v>
      </c>
      <c r="E62" s="14">
        <v>1.5738</v>
      </c>
      <c r="F62" s="7">
        <v>1.0060000000000002</v>
      </c>
      <c r="G62" s="8"/>
    </row>
    <row r="63" spans="1:7" ht="15.75">
      <c r="A63" s="3">
        <v>58</v>
      </c>
      <c r="B63" s="7">
        <f>C63*4.1868</f>
        <v>0</v>
      </c>
      <c r="C63" s="20">
        <v>0</v>
      </c>
      <c r="D63" s="7">
        <v>0</v>
      </c>
      <c r="E63" s="20">
        <v>0.191</v>
      </c>
      <c r="F63" s="7">
        <v>0.191</v>
      </c>
      <c r="G63" s="8"/>
    </row>
    <row r="64" spans="1:7" ht="15.75">
      <c r="A64" s="3">
        <v>59</v>
      </c>
      <c r="B64" s="7">
        <f>C64*4.1868</f>
        <v>38.056</v>
      </c>
      <c r="C64" s="14">
        <f>38.056/4.1868</f>
        <v>9.089519442055986</v>
      </c>
      <c r="D64" s="7">
        <f>E64*4.1868</f>
        <v>40.882</v>
      </c>
      <c r="E64" s="14">
        <f>40.882/4.1868</f>
        <v>9.764497945925289</v>
      </c>
      <c r="F64" s="7">
        <v>0.6739999999999995</v>
      </c>
      <c r="G64" s="8"/>
    </row>
    <row r="65" spans="1:7" ht="15.75">
      <c r="A65" s="3">
        <v>60</v>
      </c>
      <c r="B65" s="7" t="e">
        <f>C65*4.1868</f>
        <v>#VALUE!</v>
      </c>
      <c r="C65" s="14" t="s">
        <v>10</v>
      </c>
      <c r="D65" s="7">
        <v>0</v>
      </c>
      <c r="E65" s="14" t="s">
        <v>10</v>
      </c>
      <c r="F65" s="7"/>
      <c r="G65" s="8">
        <v>0.9689999999999999</v>
      </c>
    </row>
    <row r="66" spans="1:7" ht="15.75">
      <c r="A66" s="3">
        <v>61</v>
      </c>
      <c r="B66" s="7">
        <v>0</v>
      </c>
      <c r="C66" s="15" t="s">
        <v>9</v>
      </c>
      <c r="D66" s="7">
        <v>0</v>
      </c>
      <c r="E66" s="15" t="s">
        <v>9</v>
      </c>
      <c r="F66" s="7"/>
      <c r="G66" s="8">
        <v>0.5445</v>
      </c>
    </row>
    <row r="67" spans="1:7" ht="15.75">
      <c r="A67" s="3">
        <v>62</v>
      </c>
      <c r="B67" s="7">
        <f aca="true" t="shared" si="7" ref="B67:B78">C67*4.1868</f>
        <v>19.71940932</v>
      </c>
      <c r="C67" s="15">
        <v>4.7099</v>
      </c>
      <c r="D67" s="7">
        <f aca="true" t="shared" si="8" ref="D67:D78">E67*4.1868</f>
        <v>23.49297216</v>
      </c>
      <c r="E67" s="15">
        <v>5.6112</v>
      </c>
      <c r="F67" s="7">
        <v>0.9009999999999999</v>
      </c>
      <c r="G67" s="8"/>
    </row>
    <row r="68" spans="1:7" ht="15.75">
      <c r="A68" s="3">
        <v>63</v>
      </c>
      <c r="B68" s="7">
        <f t="shared" si="7"/>
        <v>0</v>
      </c>
      <c r="C68" s="14">
        <v>0</v>
      </c>
      <c r="D68" s="7">
        <v>0</v>
      </c>
      <c r="E68" s="14">
        <v>1.6435</v>
      </c>
      <c r="F68" s="7">
        <v>1.644</v>
      </c>
      <c r="G68" s="8"/>
    </row>
    <row r="69" spans="1:7" ht="15.75">
      <c r="A69" s="3">
        <v>64</v>
      </c>
      <c r="B69" s="7">
        <f t="shared" si="7"/>
        <v>1.1869577999999998</v>
      </c>
      <c r="C69" s="14">
        <v>0.2835</v>
      </c>
      <c r="D69" s="7">
        <f t="shared" si="8"/>
        <v>1.6789068</v>
      </c>
      <c r="E69" s="14">
        <v>0.401</v>
      </c>
      <c r="F69" s="7">
        <v>0.11700000000000005</v>
      </c>
      <c r="G69" s="8"/>
    </row>
    <row r="70" spans="1:7" ht="15.75">
      <c r="A70" s="3">
        <v>65</v>
      </c>
      <c r="B70" s="7">
        <f t="shared" si="7"/>
        <v>1.6839309599999999</v>
      </c>
      <c r="C70" s="17">
        <v>0.4022</v>
      </c>
      <c r="D70" s="7">
        <f t="shared" si="8"/>
        <v>5.44284</v>
      </c>
      <c r="E70" s="17">
        <v>1.3</v>
      </c>
      <c r="F70" s="7">
        <v>0.898</v>
      </c>
      <c r="G70" s="8"/>
    </row>
    <row r="71" spans="1:7" ht="15.75">
      <c r="A71" s="3">
        <v>66</v>
      </c>
      <c r="B71" s="7">
        <f t="shared" si="7"/>
        <v>0.30689244</v>
      </c>
      <c r="C71" s="14">
        <v>0.0733</v>
      </c>
      <c r="D71" s="7">
        <f t="shared" si="8"/>
        <v>0.37513727999999996</v>
      </c>
      <c r="E71" s="14">
        <v>0.0896</v>
      </c>
      <c r="F71" s="7">
        <v>0.017</v>
      </c>
      <c r="G71" s="8"/>
    </row>
    <row r="72" spans="1:7" ht="15.75">
      <c r="A72" s="3">
        <v>67</v>
      </c>
      <c r="B72" s="7">
        <f t="shared" si="7"/>
        <v>69.0947604</v>
      </c>
      <c r="C72" s="14">
        <v>16.503</v>
      </c>
      <c r="D72" s="7">
        <v>0</v>
      </c>
      <c r="E72" s="14" t="s">
        <v>9</v>
      </c>
      <c r="F72" s="7"/>
      <c r="G72" s="8">
        <v>0.5955</v>
      </c>
    </row>
    <row r="73" spans="1:7" ht="15.75">
      <c r="A73" s="3">
        <v>68</v>
      </c>
      <c r="B73" s="7">
        <f t="shared" si="7"/>
        <v>0.816426</v>
      </c>
      <c r="C73" s="14">
        <v>0.195</v>
      </c>
      <c r="D73" s="7">
        <f t="shared" si="8"/>
        <v>0.9035114399999999</v>
      </c>
      <c r="E73" s="14">
        <v>0.2158</v>
      </c>
      <c r="F73" s="7">
        <v>0.02099999999999999</v>
      </c>
      <c r="G73" s="8"/>
    </row>
    <row r="74" spans="1:7" ht="15.75">
      <c r="A74" s="3">
        <v>69</v>
      </c>
      <c r="B74" s="7">
        <f t="shared" si="7"/>
        <v>76.918</v>
      </c>
      <c r="C74" s="14">
        <f>76.918/4.1868</f>
        <v>18.371548676793736</v>
      </c>
      <c r="D74" s="7">
        <v>0</v>
      </c>
      <c r="E74" s="14" t="s">
        <v>9</v>
      </c>
      <c r="F74" s="7"/>
      <c r="G74" s="8">
        <v>0.972</v>
      </c>
    </row>
    <row r="75" spans="1:7" ht="15.75">
      <c r="A75" s="3">
        <v>70</v>
      </c>
      <c r="B75" s="7">
        <f t="shared" si="7"/>
        <v>61.338</v>
      </c>
      <c r="C75" s="14">
        <f>61.338/4.1868</f>
        <v>14.650329607337346</v>
      </c>
      <c r="D75" s="7">
        <v>0</v>
      </c>
      <c r="E75" s="14" t="s">
        <v>9</v>
      </c>
      <c r="F75" s="7"/>
      <c r="G75" s="8">
        <v>0.543</v>
      </c>
    </row>
    <row r="76" spans="1:7" ht="15.75">
      <c r="A76" s="3">
        <v>71</v>
      </c>
      <c r="B76" s="7">
        <f t="shared" si="7"/>
        <v>13.651</v>
      </c>
      <c r="C76" s="14">
        <f>13.651/4.1868</f>
        <v>3.260485334861947</v>
      </c>
      <c r="D76" s="7">
        <f t="shared" si="8"/>
        <v>15.026</v>
      </c>
      <c r="E76" s="14">
        <f>15.026/4.1868</f>
        <v>3.588898442724754</v>
      </c>
      <c r="F76" s="7">
        <v>0.3290000000000002</v>
      </c>
      <c r="G76" s="8"/>
    </row>
    <row r="77" spans="1:7" ht="15.75">
      <c r="A77" s="3">
        <v>72</v>
      </c>
      <c r="B77" s="7">
        <f t="shared" si="7"/>
        <v>73.19196288</v>
      </c>
      <c r="C77" s="14">
        <v>17.4816</v>
      </c>
      <c r="D77" s="7">
        <f t="shared" si="8"/>
        <v>81.21722111999999</v>
      </c>
      <c r="E77" s="14">
        <v>19.3984</v>
      </c>
      <c r="F77" s="7">
        <v>1.9160000000000004</v>
      </c>
      <c r="G77" s="8"/>
    </row>
    <row r="78" spans="1:7" ht="15.75">
      <c r="A78" s="3">
        <v>73</v>
      </c>
      <c r="B78" s="7">
        <f t="shared" si="7"/>
        <v>8.082</v>
      </c>
      <c r="C78" s="14">
        <f>8.082/4.1868</f>
        <v>1.9303525365434224</v>
      </c>
      <c r="D78" s="7">
        <f t="shared" si="8"/>
        <v>8.217</v>
      </c>
      <c r="E78" s="14">
        <f>8.217/4.1868</f>
        <v>1.9625967325881344</v>
      </c>
      <c r="F78" s="7">
        <v>0.03300000000000014</v>
      </c>
      <c r="G78" s="8"/>
    </row>
    <row r="79" spans="1:7" ht="15.75">
      <c r="A79" s="3">
        <v>74</v>
      </c>
      <c r="B79" s="7">
        <v>0</v>
      </c>
      <c r="C79" s="15" t="s">
        <v>9</v>
      </c>
      <c r="D79" s="7">
        <v>0</v>
      </c>
      <c r="E79" s="15" t="s">
        <v>9</v>
      </c>
      <c r="F79" s="7"/>
      <c r="G79" s="8">
        <v>0.594</v>
      </c>
    </row>
    <row r="80" spans="1:7" ht="15.75">
      <c r="A80" s="3">
        <v>75</v>
      </c>
      <c r="B80" s="7">
        <f aca="true" t="shared" si="9" ref="B80:B88">C80*4.1868</f>
        <v>0.11471832</v>
      </c>
      <c r="C80" s="14">
        <v>0.0274</v>
      </c>
      <c r="D80" s="7">
        <v>0</v>
      </c>
      <c r="E80" s="14">
        <v>0.0738</v>
      </c>
      <c r="F80" s="7">
        <v>0.047</v>
      </c>
      <c r="G80" s="8"/>
    </row>
    <row r="81" spans="1:7" ht="15.75">
      <c r="A81" s="3">
        <v>76</v>
      </c>
      <c r="B81" s="7">
        <f t="shared" si="9"/>
        <v>0.0376812</v>
      </c>
      <c r="C81" s="15">
        <v>0.009</v>
      </c>
      <c r="D81" s="7">
        <f aca="true" t="shared" si="10" ref="D81:D88">E81*4.1868</f>
        <v>0.0376812</v>
      </c>
      <c r="E81" s="15">
        <v>0.009</v>
      </c>
      <c r="F81" s="7">
        <v>0</v>
      </c>
      <c r="G81" s="8"/>
    </row>
    <row r="82" spans="1:7" ht="15.75">
      <c r="A82" s="3">
        <v>77</v>
      </c>
      <c r="B82" s="7">
        <f t="shared" si="9"/>
        <v>0.12016115999999999</v>
      </c>
      <c r="C82" s="14">
        <v>0.0287</v>
      </c>
      <c r="D82" s="7">
        <f t="shared" si="10"/>
        <v>5.033370959999999</v>
      </c>
      <c r="E82" s="14">
        <v>1.2022</v>
      </c>
      <c r="F82" s="7">
        <v>1.173</v>
      </c>
      <c r="G82" s="8"/>
    </row>
    <row r="83" spans="1:7" ht="15.75">
      <c r="A83" s="3">
        <v>78</v>
      </c>
      <c r="B83" s="7">
        <f t="shared" si="9"/>
        <v>11.9030724</v>
      </c>
      <c r="C83" s="14">
        <v>2.843</v>
      </c>
      <c r="D83" s="7">
        <f t="shared" si="10"/>
        <v>15.9475212</v>
      </c>
      <c r="E83" s="14">
        <v>3.809</v>
      </c>
      <c r="F83" s="7">
        <v>0.9660000000000002</v>
      </c>
      <c r="G83" s="8"/>
    </row>
    <row r="84" spans="1:7" ht="15.75">
      <c r="A84" s="3">
        <v>79</v>
      </c>
      <c r="B84" s="7">
        <f t="shared" si="9"/>
        <v>0.08708543999999999</v>
      </c>
      <c r="C84" s="17">
        <v>0.0208</v>
      </c>
      <c r="D84" s="7">
        <f t="shared" si="10"/>
        <v>0.26669916000000005</v>
      </c>
      <c r="E84" s="17">
        <v>0.0637</v>
      </c>
      <c r="F84" s="7">
        <v>0.043</v>
      </c>
      <c r="G84" s="8"/>
    </row>
    <row r="85" spans="1:7" ht="15.75">
      <c r="A85" s="3">
        <v>80</v>
      </c>
      <c r="B85" s="7">
        <f t="shared" si="9"/>
        <v>0.90769824</v>
      </c>
      <c r="C85" s="17">
        <v>0.2168</v>
      </c>
      <c r="D85" s="7">
        <f t="shared" si="10"/>
        <v>1.90457532</v>
      </c>
      <c r="E85" s="17">
        <v>0.4549</v>
      </c>
      <c r="F85" s="7">
        <v>0.238</v>
      </c>
      <c r="G85" s="8"/>
    </row>
    <row r="86" spans="1:7" ht="15.75">
      <c r="A86" s="3">
        <v>81</v>
      </c>
      <c r="B86" s="7">
        <f t="shared" si="9"/>
        <v>5.05221156</v>
      </c>
      <c r="C86" s="15">
        <v>1.2067</v>
      </c>
      <c r="D86" s="7">
        <f t="shared" si="10"/>
        <v>6.705160199999999</v>
      </c>
      <c r="E86" s="15">
        <v>1.6015</v>
      </c>
      <c r="F86" s="7">
        <v>0.395</v>
      </c>
      <c r="G86" s="8"/>
    </row>
    <row r="87" spans="1:7" ht="15.75">
      <c r="A87" s="3">
        <v>82</v>
      </c>
      <c r="B87" s="7">
        <v>0</v>
      </c>
      <c r="C87" s="17">
        <v>0</v>
      </c>
      <c r="D87" s="7">
        <v>0</v>
      </c>
      <c r="E87" s="17">
        <v>0.7493</v>
      </c>
      <c r="F87" s="7">
        <v>0.749</v>
      </c>
      <c r="G87" s="8"/>
    </row>
    <row r="88" spans="1:7" ht="15.75">
      <c r="A88" s="3">
        <v>83</v>
      </c>
      <c r="B88" s="7">
        <f t="shared" si="9"/>
        <v>0.10592604</v>
      </c>
      <c r="C88" s="17">
        <v>0.0253</v>
      </c>
      <c r="D88" s="7">
        <f t="shared" si="10"/>
        <v>0.11555568</v>
      </c>
      <c r="E88" s="17">
        <v>0.0276</v>
      </c>
      <c r="F88" s="7">
        <v>0.0029999999999999996</v>
      </c>
      <c r="G88" s="8"/>
    </row>
    <row r="89" spans="1:7" ht="15.75">
      <c r="A89" s="3">
        <v>84</v>
      </c>
      <c r="B89" s="7">
        <v>0</v>
      </c>
      <c r="C89" s="17">
        <v>0.0018</v>
      </c>
      <c r="D89" s="7">
        <v>0</v>
      </c>
      <c r="E89" s="17">
        <v>0.0018</v>
      </c>
      <c r="F89" s="7">
        <v>0</v>
      </c>
      <c r="G89" s="8"/>
    </row>
    <row r="90" spans="1:7" ht="15.75">
      <c r="A90" s="3">
        <v>85</v>
      </c>
      <c r="B90" s="7">
        <f aca="true" t="shared" si="11" ref="B90:B96">C90*4.1868</f>
        <v>4.6452545999999995</v>
      </c>
      <c r="C90" s="17">
        <v>1.1095</v>
      </c>
      <c r="D90" s="7">
        <f aca="true" t="shared" si="12" ref="D90:D96">E90*4.1868</f>
        <v>8.972731079999999</v>
      </c>
      <c r="E90" s="17">
        <v>2.1431</v>
      </c>
      <c r="F90" s="7">
        <v>1.0329999999999997</v>
      </c>
      <c r="G90" s="8"/>
    </row>
    <row r="91" spans="1:7" ht="15.75">
      <c r="A91" s="3">
        <v>86</v>
      </c>
      <c r="B91" s="7">
        <f t="shared" si="11"/>
        <v>38.155</v>
      </c>
      <c r="C91" s="17">
        <f>38.155/4.1868</f>
        <v>9.113165185822108</v>
      </c>
      <c r="D91" s="7">
        <v>0</v>
      </c>
      <c r="E91" s="17" t="s">
        <v>9</v>
      </c>
      <c r="F91" s="7"/>
      <c r="G91" s="8">
        <v>0.597</v>
      </c>
    </row>
    <row r="92" spans="1:7" ht="15.75">
      <c r="A92" s="3">
        <v>87</v>
      </c>
      <c r="B92" s="7">
        <f t="shared" si="11"/>
        <v>0.5811278400000001</v>
      </c>
      <c r="C92" s="14">
        <v>0.1388</v>
      </c>
      <c r="D92" s="7">
        <f t="shared" si="12"/>
        <v>0.99269028</v>
      </c>
      <c r="E92" s="14">
        <v>0.2371</v>
      </c>
      <c r="F92" s="7">
        <v>0.09799999999999998</v>
      </c>
      <c r="G92" s="8"/>
    </row>
    <row r="93" spans="1:7" ht="15.75">
      <c r="A93" s="3">
        <v>88</v>
      </c>
      <c r="B93" s="7">
        <f t="shared" si="11"/>
        <v>5.2837416</v>
      </c>
      <c r="C93" s="17">
        <v>1.262</v>
      </c>
      <c r="D93" s="7">
        <f t="shared" si="12"/>
        <v>9.666065159999999</v>
      </c>
      <c r="E93" s="17">
        <v>2.3087</v>
      </c>
      <c r="F93" s="7">
        <v>1.0470000000000002</v>
      </c>
      <c r="G93" s="8"/>
    </row>
    <row r="94" spans="1:7" ht="15.75">
      <c r="A94" s="3">
        <v>89</v>
      </c>
      <c r="B94" s="7">
        <f t="shared" si="11"/>
        <v>5.25569004</v>
      </c>
      <c r="C94" s="17">
        <v>1.2553</v>
      </c>
      <c r="D94" s="7">
        <f t="shared" si="12"/>
        <v>9.00873756</v>
      </c>
      <c r="E94" s="17">
        <v>2.1517</v>
      </c>
      <c r="F94" s="7">
        <v>0.8970000000000001</v>
      </c>
      <c r="G94" s="8"/>
    </row>
    <row r="95" spans="1:7" ht="15.75">
      <c r="A95" s="3">
        <v>90</v>
      </c>
      <c r="B95" s="7">
        <f t="shared" si="11"/>
        <v>27.821285999999997</v>
      </c>
      <c r="C95" s="17">
        <v>6.645</v>
      </c>
      <c r="D95" s="7">
        <f t="shared" si="12"/>
        <v>32.2467336</v>
      </c>
      <c r="E95" s="17">
        <v>7.702</v>
      </c>
      <c r="F95" s="7">
        <v>1.0570000000000004</v>
      </c>
      <c r="G95" s="8"/>
    </row>
    <row r="96" spans="1:7" ht="15.75">
      <c r="A96" s="3">
        <v>91</v>
      </c>
      <c r="B96" s="7">
        <f t="shared" si="11"/>
        <v>4.17758904</v>
      </c>
      <c r="C96" s="17">
        <v>0.9978</v>
      </c>
      <c r="D96" s="7">
        <f t="shared" si="12"/>
        <v>8.52306876</v>
      </c>
      <c r="E96" s="17">
        <v>2.0357</v>
      </c>
      <c r="F96" s="7">
        <v>1.038</v>
      </c>
      <c r="G96" s="8"/>
    </row>
    <row r="97" spans="1:7" ht="15.75">
      <c r="A97" s="3">
        <v>92</v>
      </c>
      <c r="B97" s="7">
        <v>0</v>
      </c>
      <c r="C97" s="14" t="s">
        <v>10</v>
      </c>
      <c r="D97" s="7">
        <v>0</v>
      </c>
      <c r="E97" s="14" t="s">
        <v>9</v>
      </c>
      <c r="F97" s="7"/>
      <c r="G97" s="8">
        <v>0.597</v>
      </c>
    </row>
    <row r="98" spans="1:7" ht="15.75">
      <c r="A98" s="3">
        <v>93</v>
      </c>
      <c r="B98" s="7">
        <f>C98*4.1868</f>
        <v>1.39504176</v>
      </c>
      <c r="C98" s="17">
        <v>0.3332</v>
      </c>
      <c r="D98" s="7">
        <f>E98*4.1868</f>
        <v>2.28306204</v>
      </c>
      <c r="E98" s="17">
        <v>0.5453</v>
      </c>
      <c r="F98" s="7">
        <v>0.21200000000000002</v>
      </c>
      <c r="G98" s="8"/>
    </row>
    <row r="99" spans="1:7" ht="15.75">
      <c r="A99" s="3">
        <v>94</v>
      </c>
      <c r="B99" s="7">
        <v>0</v>
      </c>
      <c r="C99" s="17" t="s">
        <v>10</v>
      </c>
      <c r="D99" s="7">
        <v>0</v>
      </c>
      <c r="E99" s="17" t="s">
        <v>9</v>
      </c>
      <c r="F99" s="7"/>
      <c r="G99" s="8">
        <v>0.6</v>
      </c>
    </row>
    <row r="100" spans="1:7" ht="15.75">
      <c r="A100" s="3">
        <v>95</v>
      </c>
      <c r="B100" s="7">
        <v>0</v>
      </c>
      <c r="C100" s="15">
        <v>0.0013</v>
      </c>
      <c r="D100" s="7">
        <v>0</v>
      </c>
      <c r="E100" s="15">
        <v>0.0016</v>
      </c>
      <c r="F100" s="7">
        <v>0.001</v>
      </c>
      <c r="G100" s="8"/>
    </row>
    <row r="101" spans="1:7" ht="15.75">
      <c r="A101" s="3">
        <v>96</v>
      </c>
      <c r="B101" s="7">
        <f>C101*4.1868</f>
        <v>39.326</v>
      </c>
      <c r="C101" s="17">
        <f>39.326/4.1868</f>
        <v>9.392853730772906</v>
      </c>
      <c r="D101" s="7">
        <f>E101*4.1868</f>
        <v>43.205</v>
      </c>
      <c r="E101" s="17">
        <f>43.205/4.1868</f>
        <v>10.319336963790962</v>
      </c>
      <c r="F101" s="7">
        <v>0.9260000000000002</v>
      </c>
      <c r="G101" s="8"/>
    </row>
    <row r="102" spans="1:7" ht="15.75">
      <c r="A102" s="3">
        <v>97</v>
      </c>
      <c r="B102" s="7" t="e">
        <f>C102*4.1868</f>
        <v>#VALUE!</v>
      </c>
      <c r="C102" s="17" t="s">
        <v>10</v>
      </c>
      <c r="D102" s="7">
        <v>0</v>
      </c>
      <c r="E102" s="17" t="s">
        <v>10</v>
      </c>
      <c r="F102" s="7"/>
      <c r="G102" s="8">
        <v>0.5445</v>
      </c>
    </row>
    <row r="103" spans="1:7" ht="15.75">
      <c r="A103" s="3">
        <v>98</v>
      </c>
      <c r="B103" s="7">
        <f>C103*4.1868</f>
        <v>1.03790772</v>
      </c>
      <c r="C103" s="14">
        <v>0.2479</v>
      </c>
      <c r="D103" s="7">
        <f>E103*4.1868</f>
        <v>1.43481636</v>
      </c>
      <c r="E103" s="14">
        <v>0.3427</v>
      </c>
      <c r="F103" s="7">
        <v>0.09500000000000003</v>
      </c>
      <c r="G103" s="8"/>
    </row>
    <row r="104" spans="1:7" ht="15.75">
      <c r="A104" s="3">
        <v>99</v>
      </c>
      <c r="B104" s="7">
        <f>C104*4.1868</f>
        <v>19.53393408</v>
      </c>
      <c r="C104" s="14">
        <v>4.6656</v>
      </c>
      <c r="D104" s="7">
        <f>E104*4.1868</f>
        <v>19.716897239999998</v>
      </c>
      <c r="E104" s="14">
        <v>4.7093</v>
      </c>
      <c r="F104" s="7">
        <v>0.04299999999999926</v>
      </c>
      <c r="G104" s="8"/>
    </row>
    <row r="105" spans="1:7" ht="15.75">
      <c r="A105" s="3">
        <v>100</v>
      </c>
      <c r="B105" s="7">
        <f>C105*4.1868</f>
        <v>25.021</v>
      </c>
      <c r="C105" s="17">
        <f>25.021/4.1868</f>
        <v>5.976163179516576</v>
      </c>
      <c r="D105" s="7">
        <f>E105*4.1868</f>
        <v>30.172</v>
      </c>
      <c r="E105" s="17">
        <f>30.172/4.1868</f>
        <v>7.206458393044808</v>
      </c>
      <c r="F105" s="7">
        <v>1.2300000000000004</v>
      </c>
      <c r="G105" s="8"/>
    </row>
    <row r="106" spans="1:7" ht="15.75">
      <c r="A106" s="3">
        <v>101</v>
      </c>
      <c r="B106" s="7">
        <v>0</v>
      </c>
      <c r="C106" s="15" t="s">
        <v>9</v>
      </c>
      <c r="D106" s="7">
        <v>0</v>
      </c>
      <c r="E106" s="15" t="s">
        <v>9</v>
      </c>
      <c r="F106" s="7"/>
      <c r="G106" s="8">
        <v>0.5955</v>
      </c>
    </row>
    <row r="107" spans="1:7" ht="15.75">
      <c r="A107" s="3">
        <v>102</v>
      </c>
      <c r="B107" s="7">
        <v>0</v>
      </c>
      <c r="C107" s="14">
        <v>0.1594</v>
      </c>
      <c r="D107" s="7">
        <v>0</v>
      </c>
      <c r="E107" s="14">
        <v>0.1843</v>
      </c>
      <c r="F107" s="7">
        <v>0.024999999999999994</v>
      </c>
      <c r="G107" s="8"/>
    </row>
    <row r="108" spans="1:7" ht="15.75">
      <c r="A108" s="3">
        <v>103</v>
      </c>
      <c r="B108" s="7">
        <f aca="true" t="shared" si="13" ref="B108:B113">C108*4.1868</f>
        <v>1.78901964</v>
      </c>
      <c r="C108" s="14">
        <v>0.4273</v>
      </c>
      <c r="D108" s="7">
        <f>E108*4.1868</f>
        <v>3.08902104</v>
      </c>
      <c r="E108" s="14">
        <v>0.7378</v>
      </c>
      <c r="F108" s="7">
        <v>0.311</v>
      </c>
      <c r="G108" s="8"/>
    </row>
    <row r="109" spans="1:7" ht="15.75">
      <c r="A109" s="3">
        <v>104</v>
      </c>
      <c r="B109" s="7">
        <f t="shared" si="13"/>
        <v>0.87127308</v>
      </c>
      <c r="C109" s="14">
        <v>0.2081</v>
      </c>
      <c r="D109" s="7">
        <f>E109*4.1868</f>
        <v>1.64834316</v>
      </c>
      <c r="E109" s="14">
        <v>0.3937</v>
      </c>
      <c r="F109" s="7">
        <v>0.18600000000000005</v>
      </c>
      <c r="G109" s="8"/>
    </row>
    <row r="110" spans="1:7" ht="15.75">
      <c r="A110" s="3">
        <v>105</v>
      </c>
      <c r="B110" s="7">
        <f t="shared" si="13"/>
        <v>3.56631624</v>
      </c>
      <c r="C110" s="15">
        <v>0.8518</v>
      </c>
      <c r="D110" s="7">
        <f>E110*4.1868</f>
        <v>5.1987495599999995</v>
      </c>
      <c r="E110" s="15">
        <v>1.2417</v>
      </c>
      <c r="F110" s="7">
        <v>0.39</v>
      </c>
      <c r="G110" s="8"/>
    </row>
    <row r="111" spans="1:7" ht="15.75">
      <c r="A111" s="3">
        <v>106</v>
      </c>
      <c r="B111" s="7">
        <f t="shared" si="13"/>
        <v>5.30593164</v>
      </c>
      <c r="C111" s="14">
        <v>1.2673</v>
      </c>
      <c r="D111" s="7">
        <f>E111*4.1868</f>
        <v>9.165323879999999</v>
      </c>
      <c r="E111" s="14">
        <v>2.1891</v>
      </c>
      <c r="F111" s="7">
        <v>0.9220000000000002</v>
      </c>
      <c r="G111" s="8"/>
    </row>
    <row r="112" spans="1:7" ht="15.75">
      <c r="A112" s="3">
        <v>107</v>
      </c>
      <c r="B112" s="7">
        <f t="shared" si="13"/>
        <v>64.36367639999999</v>
      </c>
      <c r="C112" s="14">
        <v>15.373</v>
      </c>
      <c r="D112" s="7">
        <f>E112*4.1868</f>
        <v>68.6802672</v>
      </c>
      <c r="E112" s="14">
        <v>16.404</v>
      </c>
      <c r="F112" s="7">
        <v>1.0310000000000006</v>
      </c>
      <c r="G112" s="8"/>
    </row>
    <row r="113" spans="1:7" ht="15.75">
      <c r="A113" s="3">
        <v>108</v>
      </c>
      <c r="B113" s="7">
        <f t="shared" si="13"/>
        <v>17.0199</v>
      </c>
      <c r="C113" s="15">
        <f>17.0199/4.1868</f>
        <v>4.065133276010318</v>
      </c>
      <c r="D113" s="7">
        <v>0</v>
      </c>
      <c r="E113" s="15" t="s">
        <v>9</v>
      </c>
      <c r="F113" s="7"/>
      <c r="G113" s="8">
        <v>0.8999999999999999</v>
      </c>
    </row>
    <row r="114" spans="1:7" ht="15.75">
      <c r="A114" s="3">
        <v>109</v>
      </c>
      <c r="B114" s="7">
        <v>0</v>
      </c>
      <c r="C114" s="15">
        <v>1.0572</v>
      </c>
      <c r="D114" s="7">
        <v>0</v>
      </c>
      <c r="E114" s="15">
        <v>2.0873</v>
      </c>
      <c r="F114" s="7">
        <v>1.0300000000000002</v>
      </c>
      <c r="G114" s="8"/>
    </row>
    <row r="115" spans="1:7" ht="15.75">
      <c r="A115" s="3">
        <v>110</v>
      </c>
      <c r="B115" s="7">
        <f aca="true" t="shared" si="14" ref="B115:B120">C115*4.1868</f>
        <v>0.12225456</v>
      </c>
      <c r="C115" s="14">
        <v>0.0292</v>
      </c>
      <c r="D115" s="7">
        <f aca="true" t="shared" si="15" ref="D115:D120">E115*4.1868</f>
        <v>4.77546408</v>
      </c>
      <c r="E115" s="14">
        <v>1.1406</v>
      </c>
      <c r="F115" s="7">
        <v>1.112</v>
      </c>
      <c r="G115" s="8"/>
    </row>
    <row r="116" spans="1:7" ht="15.75">
      <c r="A116" s="3">
        <v>111</v>
      </c>
      <c r="B116" s="7">
        <f t="shared" si="14"/>
        <v>22.85950932</v>
      </c>
      <c r="C116" s="14">
        <v>5.4599</v>
      </c>
      <c r="D116" s="7">
        <f t="shared" si="15"/>
        <v>27.1807056</v>
      </c>
      <c r="E116" s="14">
        <v>6.492</v>
      </c>
      <c r="F116" s="7">
        <v>1.032</v>
      </c>
      <c r="G116" s="8"/>
    </row>
    <row r="117" spans="1:7" ht="15.75">
      <c r="A117" s="3">
        <v>112</v>
      </c>
      <c r="B117" s="7">
        <f t="shared" si="14"/>
        <v>2.10637908</v>
      </c>
      <c r="C117" s="17">
        <v>0.5031</v>
      </c>
      <c r="D117" s="7">
        <f t="shared" si="15"/>
        <v>4.48531884</v>
      </c>
      <c r="E117" s="17">
        <v>1.0713</v>
      </c>
      <c r="F117" s="7">
        <v>0.568</v>
      </c>
      <c r="G117" s="8"/>
    </row>
    <row r="118" spans="1:7" ht="15.75">
      <c r="A118" s="3">
        <v>113</v>
      </c>
      <c r="B118" s="7">
        <f t="shared" si="14"/>
        <v>0.5149764</v>
      </c>
      <c r="C118" s="14">
        <v>0.123</v>
      </c>
      <c r="D118" s="7">
        <f t="shared" si="15"/>
        <v>1.03539564</v>
      </c>
      <c r="E118" s="14">
        <v>0.2473</v>
      </c>
      <c r="F118" s="7">
        <v>0.12399999999999999</v>
      </c>
      <c r="G118" s="8"/>
    </row>
    <row r="119" spans="1:7" ht="15.75">
      <c r="A119" s="3">
        <v>114</v>
      </c>
      <c r="B119" s="7">
        <v>0</v>
      </c>
      <c r="C119" s="14" t="s">
        <v>10</v>
      </c>
      <c r="D119" s="7">
        <v>0</v>
      </c>
      <c r="E119" s="14" t="s">
        <v>9</v>
      </c>
      <c r="F119" s="7"/>
      <c r="G119" s="8">
        <v>1.059</v>
      </c>
    </row>
    <row r="120" spans="1:7" ht="15.75">
      <c r="A120" s="3">
        <v>115</v>
      </c>
      <c r="B120" s="7">
        <f t="shared" si="14"/>
        <v>1.02074184</v>
      </c>
      <c r="C120" s="14">
        <v>0.2438</v>
      </c>
      <c r="D120" s="7">
        <f t="shared" si="15"/>
        <v>1.6236410399999999</v>
      </c>
      <c r="E120" s="14">
        <v>0.3878</v>
      </c>
      <c r="F120" s="7">
        <v>0.14400000000000002</v>
      </c>
      <c r="G120" s="8"/>
    </row>
    <row r="121" spans="1:7" ht="15.75">
      <c r="A121" s="3">
        <v>116</v>
      </c>
      <c r="B121" s="7">
        <v>0</v>
      </c>
      <c r="C121" s="15" t="s">
        <v>10</v>
      </c>
      <c r="D121" s="7">
        <v>0</v>
      </c>
      <c r="E121" s="15" t="s">
        <v>9</v>
      </c>
      <c r="F121" s="7"/>
      <c r="G121" s="8">
        <v>1.2585</v>
      </c>
    </row>
    <row r="122" spans="1:7" ht="15.75">
      <c r="A122" s="3">
        <v>117</v>
      </c>
      <c r="B122" s="7">
        <v>0</v>
      </c>
      <c r="C122" s="14" t="s">
        <v>10</v>
      </c>
      <c r="D122" s="7">
        <v>0</v>
      </c>
      <c r="E122" s="14" t="s">
        <v>10</v>
      </c>
      <c r="F122" s="7"/>
      <c r="G122" s="8">
        <v>1.173</v>
      </c>
    </row>
    <row r="123" spans="1:7" ht="15.75">
      <c r="A123" s="3">
        <v>118</v>
      </c>
      <c r="B123" s="7">
        <f>C123*4.1868</f>
        <v>0.8402907599999999</v>
      </c>
      <c r="C123" s="14">
        <v>0.2007</v>
      </c>
      <c r="D123" s="7">
        <f>E123*4.1868</f>
        <v>0.8402907599999999</v>
      </c>
      <c r="E123" s="14">
        <v>0.2007</v>
      </c>
      <c r="F123" s="7">
        <v>0</v>
      </c>
      <c r="G123" s="8"/>
    </row>
    <row r="124" spans="1:7" ht="15.75">
      <c r="A124" s="3">
        <v>119</v>
      </c>
      <c r="B124" s="7">
        <f>C124*4.1868</f>
        <v>1.6349454</v>
      </c>
      <c r="C124" s="14">
        <v>0.3905</v>
      </c>
      <c r="D124" s="7">
        <f>E124*4.1868</f>
        <v>3.22844148</v>
      </c>
      <c r="E124" s="14">
        <v>0.7711</v>
      </c>
      <c r="F124" s="7">
        <v>0.38</v>
      </c>
      <c r="G124" s="8"/>
    </row>
    <row r="125" spans="1:7" ht="15.75">
      <c r="A125" s="3">
        <v>120</v>
      </c>
      <c r="B125" s="7">
        <f>C125*4.1868</f>
        <v>16.18072596</v>
      </c>
      <c r="C125" s="15">
        <v>3.8647</v>
      </c>
      <c r="D125" s="7">
        <f>E125*4.1868</f>
        <v>17.256733559999997</v>
      </c>
      <c r="E125" s="15">
        <v>4.1217</v>
      </c>
      <c r="F125" s="7">
        <v>0.2569999999999997</v>
      </c>
      <c r="G125" s="8"/>
    </row>
    <row r="126" spans="1:7" ht="15.75">
      <c r="A126" s="3">
        <v>121</v>
      </c>
      <c r="B126" s="7">
        <v>0</v>
      </c>
      <c r="C126" s="15" t="s">
        <v>9</v>
      </c>
      <c r="D126" s="7">
        <v>0</v>
      </c>
      <c r="E126" s="15" t="s">
        <v>9</v>
      </c>
      <c r="F126" s="7"/>
      <c r="G126" s="8">
        <v>0.6015</v>
      </c>
    </row>
    <row r="127" spans="1:7" ht="15.75">
      <c r="A127" s="3">
        <v>122</v>
      </c>
      <c r="B127" s="7">
        <f>C127*4.1868</f>
        <v>2.0222244</v>
      </c>
      <c r="C127" s="14">
        <v>0.483</v>
      </c>
      <c r="D127" s="7">
        <f>E127*4.1868</f>
        <v>3.3326928000000002</v>
      </c>
      <c r="E127" s="14">
        <v>0.796</v>
      </c>
      <c r="F127" s="7">
        <v>0.31300000000000006</v>
      </c>
      <c r="G127" s="8"/>
    </row>
    <row r="128" spans="1:7" ht="15.75">
      <c r="A128" s="3">
        <v>123</v>
      </c>
      <c r="B128" s="7">
        <f aca="true" t="shared" si="16" ref="B128:B137">C128*4.1868</f>
        <v>3.9062844</v>
      </c>
      <c r="C128" s="15">
        <v>0.933</v>
      </c>
      <c r="D128" s="7">
        <f aca="true" t="shared" si="17" ref="D128:D137">E128*4.1868</f>
        <v>7.9256123999999994</v>
      </c>
      <c r="E128" s="15">
        <v>1.893</v>
      </c>
      <c r="F128" s="7">
        <v>0.96</v>
      </c>
      <c r="G128" s="8"/>
    </row>
    <row r="129" spans="1:7" ht="15.75">
      <c r="A129" s="3">
        <v>124</v>
      </c>
      <c r="B129" s="7">
        <f t="shared" si="16"/>
        <v>41.528</v>
      </c>
      <c r="C129" s="14">
        <f>41.528/4.1868</f>
        <v>9.918792395146651</v>
      </c>
      <c r="D129" s="7">
        <v>0</v>
      </c>
      <c r="E129" s="14" t="s">
        <v>9</v>
      </c>
      <c r="F129" s="7"/>
      <c r="G129" s="8">
        <v>0.5445</v>
      </c>
    </row>
    <row r="130" spans="1:7" ht="15.75">
      <c r="A130" s="3">
        <v>125</v>
      </c>
      <c r="B130" s="7">
        <f t="shared" si="16"/>
        <v>77.842</v>
      </c>
      <c r="C130" s="14">
        <f>77.842/4.1868</f>
        <v>18.59224228527754</v>
      </c>
      <c r="D130" s="7">
        <v>0</v>
      </c>
      <c r="E130" s="14" t="s">
        <v>9</v>
      </c>
      <c r="F130" s="7"/>
      <c r="G130" s="8">
        <v>1.257</v>
      </c>
    </row>
    <row r="131" spans="1:7" ht="15.75">
      <c r="A131" s="3">
        <v>126</v>
      </c>
      <c r="B131" s="7">
        <f t="shared" si="16"/>
        <v>32.202353519999996</v>
      </c>
      <c r="C131" s="14">
        <v>7.6914</v>
      </c>
      <c r="D131" s="7">
        <f t="shared" si="17"/>
        <v>33.21472176</v>
      </c>
      <c r="E131" s="14">
        <v>7.9332</v>
      </c>
      <c r="F131" s="7">
        <v>0.242</v>
      </c>
      <c r="G131" s="8"/>
    </row>
    <row r="132" spans="1:7" ht="15.75">
      <c r="A132" s="3">
        <v>127</v>
      </c>
      <c r="B132" s="7">
        <f t="shared" si="16"/>
        <v>40.58</v>
      </c>
      <c r="C132" s="14">
        <f>40.58/4.1868</f>
        <v>9.692366485143785</v>
      </c>
      <c r="D132" s="7">
        <v>0</v>
      </c>
      <c r="E132" s="14" t="s">
        <v>9</v>
      </c>
      <c r="F132" s="7"/>
      <c r="G132" s="8">
        <v>0.57</v>
      </c>
    </row>
    <row r="133" spans="1:7" ht="15.75">
      <c r="A133" s="3">
        <v>128</v>
      </c>
      <c r="B133" s="7">
        <f t="shared" si="16"/>
        <v>55.155</v>
      </c>
      <c r="C133" s="14">
        <f>55.155/4.1868</f>
        <v>13.17354542848954</v>
      </c>
      <c r="D133" s="7">
        <v>0</v>
      </c>
      <c r="E133" s="14" t="s">
        <v>9</v>
      </c>
      <c r="F133" s="7"/>
      <c r="G133" s="8">
        <v>0.5984999999999999</v>
      </c>
    </row>
    <row r="134" spans="1:7" ht="15.75">
      <c r="A134" s="3">
        <v>129</v>
      </c>
      <c r="B134" s="7">
        <f t="shared" si="16"/>
        <v>31.819679999999998</v>
      </c>
      <c r="C134" s="14">
        <v>7.6</v>
      </c>
      <c r="D134" s="7">
        <f t="shared" si="17"/>
        <v>34.331759999999996</v>
      </c>
      <c r="E134" s="14">
        <v>8.2</v>
      </c>
      <c r="F134" s="7">
        <v>0.5999999999999996</v>
      </c>
      <c r="G134" s="8"/>
    </row>
    <row r="135" spans="1:7" ht="15.75">
      <c r="A135" s="3">
        <v>130</v>
      </c>
      <c r="B135" s="7">
        <f t="shared" si="16"/>
        <v>3.36995532</v>
      </c>
      <c r="C135" s="14">
        <v>0.8049</v>
      </c>
      <c r="D135" s="7">
        <f t="shared" si="17"/>
        <v>5.30216352</v>
      </c>
      <c r="E135" s="14">
        <v>1.2664</v>
      </c>
      <c r="F135" s="7">
        <v>0.46099999999999997</v>
      </c>
      <c r="G135" s="8"/>
    </row>
    <row r="136" spans="1:7" ht="15.75">
      <c r="A136" s="3">
        <v>131</v>
      </c>
      <c r="B136" s="7">
        <f t="shared" si="16"/>
        <v>42.423</v>
      </c>
      <c r="C136" s="14">
        <f>42.423/4.1868</f>
        <v>10.13255947262826</v>
      </c>
      <c r="D136" s="7">
        <v>0</v>
      </c>
      <c r="E136" s="14" t="s">
        <v>9</v>
      </c>
      <c r="F136" s="7"/>
      <c r="G136" s="8">
        <v>0.5955</v>
      </c>
    </row>
    <row r="137" spans="1:7" ht="15.75">
      <c r="A137" s="3">
        <v>132</v>
      </c>
      <c r="B137" s="7">
        <f t="shared" si="16"/>
        <v>4.91153508</v>
      </c>
      <c r="C137" s="14">
        <v>1.1731</v>
      </c>
      <c r="D137" s="7">
        <f t="shared" si="17"/>
        <v>6.2864802</v>
      </c>
      <c r="E137" s="14">
        <v>1.5015</v>
      </c>
      <c r="F137" s="7">
        <v>0.32899999999999996</v>
      </c>
      <c r="G137" s="8"/>
    </row>
    <row r="138" spans="1:7" ht="15.75">
      <c r="A138" s="3">
        <v>133</v>
      </c>
      <c r="B138" s="7">
        <v>0</v>
      </c>
      <c r="C138" s="15">
        <v>0.705</v>
      </c>
      <c r="D138" s="7">
        <v>0</v>
      </c>
      <c r="E138" s="15">
        <f>5.92/4.1868</f>
        <v>1.413967708034776</v>
      </c>
      <c r="F138" s="7">
        <v>0.709</v>
      </c>
      <c r="G138" s="8"/>
    </row>
    <row r="139" spans="1:7" ht="15.75">
      <c r="A139" s="3">
        <v>134</v>
      </c>
      <c r="B139" s="7">
        <f>C139*4.1868</f>
        <v>61.2863784</v>
      </c>
      <c r="C139" s="17">
        <v>14.638</v>
      </c>
      <c r="D139" s="7">
        <f>E139*4.1868</f>
        <v>71.29283039999999</v>
      </c>
      <c r="E139" s="17">
        <v>17.028</v>
      </c>
      <c r="F139" s="7">
        <v>2.389999999999999</v>
      </c>
      <c r="G139" s="8"/>
    </row>
    <row r="140" spans="1:7" ht="15.75">
      <c r="A140" s="3">
        <v>135</v>
      </c>
      <c r="B140" s="7">
        <f>C140*4.1868</f>
        <v>38.65086288</v>
      </c>
      <c r="C140" s="14">
        <v>9.2316</v>
      </c>
      <c r="D140" s="7">
        <f>E140*4.1868</f>
        <v>42.5985966</v>
      </c>
      <c r="E140" s="14">
        <v>10.1745</v>
      </c>
      <c r="F140" s="7">
        <v>0.9430000000000013</v>
      </c>
      <c r="G140" s="8"/>
    </row>
    <row r="141" spans="1:7" ht="15.75">
      <c r="A141" s="3">
        <v>136</v>
      </c>
      <c r="B141" s="7">
        <f>C141*4.1868</f>
        <v>0</v>
      </c>
      <c r="C141" s="17">
        <v>0</v>
      </c>
      <c r="D141" s="7">
        <f>E141*4.1868</f>
        <v>2.28934224</v>
      </c>
      <c r="E141" s="17">
        <v>0.5468</v>
      </c>
      <c r="F141" s="7">
        <v>0.547</v>
      </c>
      <c r="G141" s="8"/>
    </row>
    <row r="142" spans="1:7" ht="15.75">
      <c r="A142" s="3">
        <v>137</v>
      </c>
      <c r="B142" s="7">
        <f>C142*4.1868</f>
        <v>0.9587772</v>
      </c>
      <c r="C142" s="15">
        <v>0.229</v>
      </c>
      <c r="D142" s="7">
        <f>E142*4.1868</f>
        <v>0.9587772</v>
      </c>
      <c r="E142" s="15">
        <v>0.229</v>
      </c>
      <c r="F142" s="7">
        <v>0</v>
      </c>
      <c r="G142" s="8"/>
    </row>
    <row r="143" spans="1:7" ht="15.75">
      <c r="A143" s="3">
        <v>138</v>
      </c>
      <c r="B143" s="7">
        <f aca="true" t="shared" si="18" ref="B143:B152">C143*4.1868</f>
        <v>3.49555932</v>
      </c>
      <c r="C143" s="21">
        <v>0.8349</v>
      </c>
      <c r="D143" s="7">
        <v>0</v>
      </c>
      <c r="E143" s="21">
        <v>1.8904</v>
      </c>
      <c r="F143" s="7">
        <v>1.055</v>
      </c>
      <c r="G143" s="8"/>
    </row>
    <row r="144" spans="1:7" ht="15.75">
      <c r="A144" s="3">
        <v>139</v>
      </c>
      <c r="B144" s="7">
        <f t="shared" si="18"/>
        <v>73.23</v>
      </c>
      <c r="C144" s="14">
        <f>73.23/4.1868</f>
        <v>17.49068501003153</v>
      </c>
      <c r="D144" s="7">
        <v>0</v>
      </c>
      <c r="E144" s="14" t="s">
        <v>9</v>
      </c>
      <c r="F144" s="7"/>
      <c r="G144" s="8">
        <v>0.597</v>
      </c>
    </row>
    <row r="145" spans="1:7" ht="15.75">
      <c r="A145" s="3">
        <v>140</v>
      </c>
      <c r="B145" s="7">
        <f t="shared" si="18"/>
        <v>12.995</v>
      </c>
      <c r="C145" s="22">
        <f>12.995/4.1868</f>
        <v>3.1038024266743096</v>
      </c>
      <c r="D145" s="7">
        <f aca="true" t="shared" si="19" ref="D145:D152">E145*4.1868</f>
        <v>13.253</v>
      </c>
      <c r="E145" s="22">
        <f>13.253/4.1868</f>
        <v>3.1654246680042037</v>
      </c>
      <c r="F145" s="7">
        <v>0.06099999999999994</v>
      </c>
      <c r="G145" s="8"/>
    </row>
    <row r="146" spans="1:7" ht="15.75">
      <c r="A146" s="3">
        <v>141</v>
      </c>
      <c r="B146" s="7">
        <f t="shared" si="18"/>
        <v>1.8388425599999998</v>
      </c>
      <c r="C146" s="23">
        <v>0.4392</v>
      </c>
      <c r="D146" s="7">
        <f t="shared" si="19"/>
        <v>8.02232748</v>
      </c>
      <c r="E146" s="23">
        <v>1.9161</v>
      </c>
      <c r="F146" s="7">
        <v>1.4769999999999999</v>
      </c>
      <c r="G146" s="8"/>
    </row>
    <row r="147" spans="1:7" ht="15.75">
      <c r="A147" s="3">
        <v>142</v>
      </c>
      <c r="B147" s="7">
        <f t="shared" si="18"/>
        <v>7.069</v>
      </c>
      <c r="C147" s="14">
        <f>7.069/4.1868</f>
        <v>1.6884016432597688</v>
      </c>
      <c r="D147" s="7">
        <v>0</v>
      </c>
      <c r="E147" s="14" t="s">
        <v>9</v>
      </c>
      <c r="F147" s="7"/>
      <c r="G147" s="8">
        <v>0.5459999999999999</v>
      </c>
    </row>
    <row r="148" spans="1:7" ht="15.75">
      <c r="A148" s="3">
        <v>143</v>
      </c>
      <c r="B148" s="7">
        <f t="shared" si="18"/>
        <v>174.832</v>
      </c>
      <c r="C148" s="17">
        <f>174.832/4.1868</f>
        <v>41.75790579917837</v>
      </c>
      <c r="D148" s="7">
        <f t="shared" si="19"/>
        <v>178.155</v>
      </c>
      <c r="E148" s="17">
        <f>178.155/4.1868</f>
        <v>42.551590713671544</v>
      </c>
      <c r="F148" s="7">
        <v>0.7939999999999969</v>
      </c>
      <c r="G148" s="8"/>
    </row>
    <row r="149" spans="1:7" ht="15.75">
      <c r="A149" s="3">
        <v>144</v>
      </c>
      <c r="B149" s="7">
        <v>0</v>
      </c>
      <c r="C149" s="17" t="s">
        <v>10</v>
      </c>
      <c r="D149" s="7">
        <v>0</v>
      </c>
      <c r="E149" s="17" t="s">
        <v>9</v>
      </c>
      <c r="F149" s="7"/>
      <c r="G149" s="8">
        <v>1.002</v>
      </c>
    </row>
    <row r="150" spans="1:7" ht="15.75">
      <c r="A150" s="3">
        <v>145</v>
      </c>
      <c r="B150" s="7">
        <f t="shared" si="18"/>
        <v>20.114</v>
      </c>
      <c r="C150" s="17">
        <f>20.114/4.1868</f>
        <v>4.804146364765454</v>
      </c>
      <c r="D150" s="7">
        <v>0</v>
      </c>
      <c r="E150" s="17" t="s">
        <v>9</v>
      </c>
      <c r="F150" s="7"/>
      <c r="G150" s="8">
        <v>0.5685</v>
      </c>
    </row>
    <row r="151" spans="1:7" ht="15.75">
      <c r="A151" s="3">
        <v>146</v>
      </c>
      <c r="B151" s="7">
        <f t="shared" si="18"/>
        <v>2.95839288</v>
      </c>
      <c r="C151" s="14">
        <v>0.7066</v>
      </c>
      <c r="D151" s="7">
        <f t="shared" si="19"/>
        <v>4.75034328</v>
      </c>
      <c r="E151" s="14">
        <v>1.1346</v>
      </c>
      <c r="F151" s="7">
        <v>0.4280000000000001</v>
      </c>
      <c r="G151" s="8"/>
    </row>
    <row r="152" spans="1:7" ht="15.75">
      <c r="A152" s="3">
        <v>147</v>
      </c>
      <c r="B152" s="7">
        <f t="shared" si="18"/>
        <v>10.1571768</v>
      </c>
      <c r="C152" s="15">
        <v>2.426</v>
      </c>
      <c r="D152" s="7">
        <f t="shared" si="19"/>
        <v>12.76639056</v>
      </c>
      <c r="E152" s="15">
        <v>3.0492</v>
      </c>
      <c r="F152" s="7">
        <v>0.6229999999999998</v>
      </c>
      <c r="G152" s="8"/>
    </row>
    <row r="153" spans="1:7" ht="15.75">
      <c r="A153" s="3">
        <v>148</v>
      </c>
      <c r="B153" s="7">
        <f>C153*4.1868</f>
        <v>41.658241319999995</v>
      </c>
      <c r="C153" s="14">
        <v>9.9499</v>
      </c>
      <c r="D153" s="7">
        <f>E153*4.1868</f>
        <v>45.91119276</v>
      </c>
      <c r="E153" s="14">
        <v>10.9657</v>
      </c>
      <c r="F153" s="7">
        <v>1.016</v>
      </c>
      <c r="G153" s="8"/>
    </row>
    <row r="154" spans="1:7" ht="15.75">
      <c r="A154" s="3">
        <v>149</v>
      </c>
      <c r="B154" s="7">
        <f>C154*4.1868</f>
        <v>2.54724912</v>
      </c>
      <c r="C154" s="14">
        <v>0.6084</v>
      </c>
      <c r="D154" s="7">
        <f>E154*4.1868</f>
        <v>3.86399772</v>
      </c>
      <c r="E154" s="14">
        <v>0.9229</v>
      </c>
      <c r="F154" s="7">
        <v>0.31500000000000006</v>
      </c>
      <c r="G154" s="8"/>
    </row>
    <row r="155" spans="1:7" ht="15.75">
      <c r="A155" s="3">
        <v>150</v>
      </c>
      <c r="B155" s="7">
        <f>C155*4.1868</f>
        <v>4.19182416</v>
      </c>
      <c r="C155" s="14">
        <v>1.0012</v>
      </c>
      <c r="D155" s="7">
        <f>E155*4.1868</f>
        <v>6.95134404</v>
      </c>
      <c r="E155" s="14">
        <v>1.6603</v>
      </c>
      <c r="F155" s="7">
        <v>0.659</v>
      </c>
      <c r="G155" s="8"/>
    </row>
    <row r="156" spans="1:7" ht="15.75">
      <c r="A156" s="3">
        <v>151</v>
      </c>
      <c r="B156" s="7">
        <v>0</v>
      </c>
      <c r="C156" s="24">
        <v>0</v>
      </c>
      <c r="D156" s="7">
        <v>0</v>
      </c>
      <c r="E156" s="24">
        <v>0.431</v>
      </c>
      <c r="F156" s="7">
        <v>0.431</v>
      </c>
      <c r="G156" s="8"/>
    </row>
    <row r="157" spans="1:7" ht="15.75">
      <c r="A157" s="3">
        <v>152</v>
      </c>
      <c r="B157" s="7">
        <f>C157*4.1868</f>
        <v>6.40664136</v>
      </c>
      <c r="C157" s="21">
        <v>1.5302</v>
      </c>
      <c r="D157" s="7">
        <f>E157*4.1868</f>
        <v>10.08348912</v>
      </c>
      <c r="E157" s="21">
        <v>2.4084</v>
      </c>
      <c r="F157" s="7">
        <v>0.8779999999999998</v>
      </c>
      <c r="G157" s="8"/>
    </row>
    <row r="158" spans="1:7" ht="15.75">
      <c r="A158" s="9" t="s">
        <v>11</v>
      </c>
      <c r="B158" s="10"/>
      <c r="C158" s="38">
        <v>1975.401</v>
      </c>
      <c r="D158" s="11"/>
      <c r="E158" s="38">
        <v>2096.501</v>
      </c>
      <c r="F158" s="39">
        <v>121.1</v>
      </c>
      <c r="G158" s="26"/>
    </row>
    <row r="159" spans="1:7" ht="15.75">
      <c r="A159" s="12" t="s">
        <v>12</v>
      </c>
      <c r="B159" s="12"/>
      <c r="C159" s="37"/>
      <c r="D159" s="12"/>
      <c r="E159" s="37"/>
      <c r="F159" s="27">
        <f>SUM(F6:F157)</f>
        <v>66.15499999999999</v>
      </c>
      <c r="G159" s="27"/>
    </row>
    <row r="160" spans="1:7" ht="15.75">
      <c r="A160" s="12" t="s">
        <v>13</v>
      </c>
      <c r="B160" s="12"/>
      <c r="C160" s="13"/>
      <c r="D160" s="12"/>
      <c r="E160" s="13"/>
      <c r="F160" s="27">
        <v>28.776</v>
      </c>
      <c r="G160" s="27"/>
    </row>
    <row r="161" spans="1:7" ht="15.75">
      <c r="A161" s="28" t="s">
        <v>14</v>
      </c>
      <c r="B161" s="28"/>
      <c r="C161" s="28"/>
      <c r="D161" s="28"/>
      <c r="E161" s="28"/>
      <c r="F161" s="29">
        <f>F158-F159-F160</f>
        <v>26.169000000000008</v>
      </c>
      <c r="G161" s="29"/>
    </row>
    <row r="162" spans="1:7" ht="15.75">
      <c r="A162" s="28" t="s">
        <v>15</v>
      </c>
      <c r="B162" s="28"/>
      <c r="C162" s="28"/>
      <c r="D162" s="28"/>
      <c r="E162" s="28"/>
      <c r="F162" s="30">
        <f>F161/7549.2</f>
        <v>0.003466460022254015</v>
      </c>
      <c r="G162" s="30"/>
    </row>
  </sheetData>
  <sheetProtection selectLockedCells="1" selectUnlockedCells="1"/>
  <mergeCells count="16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F158:G158"/>
    <mergeCell ref="F159:G159"/>
    <mergeCell ref="F160:G160"/>
    <mergeCell ref="A161:E161"/>
    <mergeCell ref="F161:G161"/>
    <mergeCell ref="A162:E162"/>
    <mergeCell ref="F162:G1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2021-02-17T10:48:19Z</dcterms:modified>
  <cp:category/>
  <cp:version/>
  <cp:contentType/>
  <cp:contentStatus/>
</cp:coreProperties>
</file>