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2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  <comment ref="C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</commentList>
</comments>
</file>

<file path=xl/sharedStrings.xml><?xml version="1.0" encoding="utf-8"?>
<sst xmlns="http://schemas.openxmlformats.org/spreadsheetml/2006/main" count="47" uniqueCount="19">
  <si>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</si>
  <si>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</si>
  <si>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</si>
  <si>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</si>
  <si>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</si>
  <si>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</si>
  <si>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</si>
  <si>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</si>
  <si>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</si>
  <si>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н/р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</si>
  <si>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</si>
  <si>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</si>
  <si>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</si>
  <si>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</si>
  <si>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</si>
  <si>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</si>
  <si>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ДЕКАБРЬ  2020 г по адресу: г.Белгород ул.Макаренко д.26</t>
  </si>
  <si>
    <t>26.11.2020.  0:00:00</t>
  </si>
  <si>
    <t>24.12.2020. 0:00:00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</si>
</sst>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4" fillId="33" borderId="14" xfId="0" applyNumberFormat="1" applyFont="1" applyFill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7" borderId="11" xfId="0" applyNumberFormat="1" applyFont="1" applyFill="1" applyBorder="1" applyAlignment="1">
      <alignment/>
    </xf>
    <xf numFmtId="164" fontId="7" fillId="38" borderId="11" xfId="0" applyNumberFormat="1" applyFont="1" applyFill="1" applyBorder="1" applyAlignment="1">
      <alignment/>
    </xf>
    <xf numFmtId="164" fontId="7" fillId="39" borderId="11" xfId="0" applyNumberFormat="1" applyFont="1" applyFill="1" applyBorder="1" applyAlignment="1">
      <alignment/>
    </xf>
    <xf numFmtId="0" fontId="3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4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115" zoomScaleNormal="115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150" sqref="A150"/>
      <selection pane="bottomRight" activeCell="F162" sqref="F162:G162"/>
    </sheetView>
  </sheetViews>
  <sheetFormatPr defaultColWidth="9.140625" defaultRowHeight="15"/>
  <cols>
    <col min="1" max="1" width="9.28125" style="0" customWidth="1"/>
    <col min="2" max="2" width="14.28125" style="0" customWidth="1"/>
    <col min="3" max="3" width="14.57421875" style="1" customWidth="1"/>
    <col min="4" max="4" width="16.140625" style="2" customWidth="1"/>
    <col min="5" max="5" width="15.57421875" style="1" customWidth="1"/>
    <col min="6" max="6" width="16.140625" style="0" customWidth="1"/>
    <col min="7" max="7" width="14.140625" style="3" customWidth="1"/>
  </cols>
  <sheetData>
    <row r="1" spans="1:6" ht="46.5" customHeight="1">
      <c r="A1" s="22" t="s">
        <v>16</v>
      </c>
      <c r="B1" s="22"/>
      <c r="C1" s="22"/>
      <c r="D1" s="22"/>
      <c r="E1" s="22"/>
      <c r="F1" s="22"/>
    </row>
    <row r="2" spans="1:7" ht="15.75" customHeight="1">
      <c r="A2" s="23" t="s">
        <v>0</v>
      </c>
      <c r="B2" s="24" t="s">
        <v>1</v>
      </c>
      <c r="C2" s="24"/>
      <c r="D2" s="24"/>
      <c r="E2" s="24"/>
      <c r="F2" s="24"/>
      <c r="G2" s="24"/>
    </row>
    <row r="3" spans="1:7" ht="31.5" customHeight="1">
      <c r="A3" s="23"/>
      <c r="B3" s="25" t="s">
        <v>2</v>
      </c>
      <c r="C3" s="25"/>
      <c r="D3" s="25" t="s">
        <v>3</v>
      </c>
      <c r="E3" s="25"/>
      <c r="F3" s="23" t="s">
        <v>4</v>
      </c>
      <c r="G3" s="26" t="s">
        <v>5</v>
      </c>
    </row>
    <row r="4" spans="1:7" ht="36" customHeight="1">
      <c r="A4" s="23"/>
      <c r="B4" s="6" t="s">
        <v>6</v>
      </c>
      <c r="C4" s="7" t="s">
        <v>7</v>
      </c>
      <c r="D4" s="5" t="s">
        <v>8</v>
      </c>
      <c r="E4" s="7" t="s">
        <v>7</v>
      </c>
      <c r="F4" s="23"/>
      <c r="G4" s="26"/>
    </row>
    <row r="5" spans="1:7" ht="21" customHeight="1">
      <c r="A5" s="23"/>
      <c r="B5" s="27" t="s">
        <v>17</v>
      </c>
      <c r="C5" s="27"/>
      <c r="D5" s="27" t="s">
        <v>18</v>
      </c>
      <c r="E5" s="27"/>
      <c r="F5" s="23"/>
      <c r="G5" s="26"/>
    </row>
    <row r="6" spans="1:7" ht="15.75">
      <c r="A6" s="4">
        <v>1</v>
      </c>
      <c r="B6" s="8">
        <f>C6*4.1868</f>
        <v>6.976464839999999</v>
      </c>
      <c r="C6" s="16">
        <v>1.6663</v>
      </c>
      <c r="D6" s="8">
        <f>E6*4.1868</f>
        <v>9.182071079999998</v>
      </c>
      <c r="E6" s="16">
        <v>2.1931</v>
      </c>
      <c r="F6" s="8">
        <v>0.5270000000000001</v>
      </c>
      <c r="G6" s="9"/>
    </row>
    <row r="7" spans="1:7" ht="15.75">
      <c r="A7" s="4">
        <v>2</v>
      </c>
      <c r="B7" s="8">
        <f>C7*4.1868</f>
        <v>2.962161</v>
      </c>
      <c r="C7" s="16">
        <v>0.7075</v>
      </c>
      <c r="D7" s="8">
        <f>E7*4.1868</f>
        <v>5.62203504</v>
      </c>
      <c r="E7" s="16">
        <v>1.3428</v>
      </c>
      <c r="F7" s="8">
        <v>0.635</v>
      </c>
      <c r="G7" s="9"/>
    </row>
    <row r="8" spans="1:7" ht="15.75">
      <c r="A8" s="4">
        <v>3</v>
      </c>
      <c r="B8" s="8">
        <v>0</v>
      </c>
      <c r="C8" s="16">
        <v>0.5732</v>
      </c>
      <c r="D8" s="8">
        <f>E8*4.1868</f>
        <v>5.743452239999999</v>
      </c>
      <c r="E8" s="16">
        <v>1.3718</v>
      </c>
      <c r="F8" s="8">
        <v>0.7990000000000002</v>
      </c>
      <c r="G8" s="9"/>
    </row>
    <row r="9" spans="1:7" ht="15.75">
      <c r="A9" s="4">
        <v>4</v>
      </c>
      <c r="B9" s="8">
        <v>0</v>
      </c>
      <c r="C9" s="16" t="s">
        <v>9</v>
      </c>
      <c r="D9" s="8">
        <v>0</v>
      </c>
      <c r="E9" s="16" t="s">
        <v>9</v>
      </c>
      <c r="F9" s="8"/>
      <c r="G9" s="9">
        <v>0.5984999999999999</v>
      </c>
    </row>
    <row r="10" spans="1:7" ht="15.75">
      <c r="A10" s="4">
        <v>5</v>
      </c>
      <c r="B10" s="8">
        <f aca="true" t="shared" si="0" ref="B10:B31">C10*4.1868</f>
        <v>93.934</v>
      </c>
      <c r="C10" s="16">
        <f>93.934/4.1868</f>
        <v>22.435750453807202</v>
      </c>
      <c r="D10" s="8">
        <f>E10*4.1868</f>
        <v>96.53300000000002</v>
      </c>
      <c r="E10" s="16">
        <f>96.533/4.1868</f>
        <v>23.05651093914207</v>
      </c>
      <c r="F10" s="8">
        <v>0.6209999999999987</v>
      </c>
      <c r="G10" s="9"/>
    </row>
    <row r="11" spans="1:7" ht="15.75">
      <c r="A11" s="4">
        <v>6</v>
      </c>
      <c r="B11" s="8">
        <f t="shared" si="0"/>
        <v>0</v>
      </c>
      <c r="C11" s="16">
        <v>0</v>
      </c>
      <c r="D11" s="8">
        <v>0</v>
      </c>
      <c r="E11" s="16">
        <v>0.0907</v>
      </c>
      <c r="F11" s="8">
        <v>0.091</v>
      </c>
      <c r="G11" s="9">
        <v>0.568741935483871</v>
      </c>
    </row>
    <row r="12" spans="1:7" ht="15.75">
      <c r="A12" s="4">
        <v>7</v>
      </c>
      <c r="B12" s="8">
        <f t="shared" si="0"/>
        <v>15.69966264</v>
      </c>
      <c r="C12" s="17">
        <v>3.7498</v>
      </c>
      <c r="D12" s="8">
        <f aca="true" t="shared" si="1" ref="D12:D32">E12*4.1868</f>
        <v>18.73634868</v>
      </c>
      <c r="E12" s="17">
        <v>4.4751</v>
      </c>
      <c r="F12" s="8">
        <v>0.7249999999999996</v>
      </c>
      <c r="G12" s="9"/>
    </row>
    <row r="13" spans="1:7" ht="15.75">
      <c r="A13" s="4">
        <v>8</v>
      </c>
      <c r="B13" s="8">
        <f t="shared" si="0"/>
        <v>3.45327264</v>
      </c>
      <c r="C13" s="16">
        <v>0.8248</v>
      </c>
      <c r="D13" s="8">
        <f t="shared" si="1"/>
        <v>9.20300508</v>
      </c>
      <c r="E13" s="16">
        <v>2.1981</v>
      </c>
      <c r="F13" s="8">
        <v>1.3729999999999998</v>
      </c>
      <c r="G13" s="9"/>
    </row>
    <row r="14" spans="1:7" ht="15.75">
      <c r="A14" s="4">
        <v>9</v>
      </c>
      <c r="B14" s="8">
        <f t="shared" si="0"/>
        <v>34.331759999999996</v>
      </c>
      <c r="C14" s="16">
        <v>8.2</v>
      </c>
      <c r="D14" s="8">
        <f t="shared" si="1"/>
        <v>38.09988</v>
      </c>
      <c r="E14" s="16">
        <v>9.1</v>
      </c>
      <c r="F14" s="8">
        <v>0.9000000000000004</v>
      </c>
      <c r="G14" s="9"/>
    </row>
    <row r="15" spans="1:7" ht="15.75">
      <c r="A15" s="4">
        <v>10</v>
      </c>
      <c r="B15" s="8">
        <f t="shared" si="0"/>
        <v>38.087319599999994</v>
      </c>
      <c r="C15" s="17">
        <v>9.097</v>
      </c>
      <c r="D15" s="8">
        <f t="shared" si="1"/>
        <v>39.795534</v>
      </c>
      <c r="E15" s="17">
        <v>9.505</v>
      </c>
      <c r="F15" s="8">
        <v>0.40800000000000125</v>
      </c>
      <c r="G15" s="9"/>
    </row>
    <row r="16" spans="1:7" ht="15.75">
      <c r="A16" s="4">
        <v>11</v>
      </c>
      <c r="B16" s="8">
        <f t="shared" si="0"/>
        <v>0.63681228</v>
      </c>
      <c r="C16" s="16">
        <v>0.1521</v>
      </c>
      <c r="D16" s="8">
        <f t="shared" si="1"/>
        <v>2.3400025199999996</v>
      </c>
      <c r="E16" s="16">
        <v>0.5589</v>
      </c>
      <c r="F16" s="8">
        <v>0.40700000000000003</v>
      </c>
      <c r="G16" s="9"/>
    </row>
    <row r="17" spans="1:7" ht="15.75">
      <c r="A17" s="4">
        <v>12</v>
      </c>
      <c r="B17" s="8">
        <f t="shared" si="0"/>
        <v>56.709</v>
      </c>
      <c r="C17" s="18">
        <f>56.709/4.1868</f>
        <v>13.544711951848669</v>
      </c>
      <c r="D17" s="8">
        <f t="shared" si="1"/>
        <v>59.518</v>
      </c>
      <c r="E17" s="18">
        <f>59.518/4.1868</f>
        <v>14.215630075475303</v>
      </c>
      <c r="F17" s="8">
        <v>0.6709999999999994</v>
      </c>
      <c r="G17" s="9"/>
    </row>
    <row r="18" spans="1:7" ht="15.75">
      <c r="A18" s="4">
        <v>13</v>
      </c>
      <c r="B18" s="8">
        <v>0</v>
      </c>
      <c r="C18" s="16" t="s">
        <v>9</v>
      </c>
      <c r="D18" s="8">
        <v>0</v>
      </c>
      <c r="E18" s="16" t="s">
        <v>9</v>
      </c>
      <c r="F18" s="8"/>
      <c r="G18" s="9">
        <v>0.639</v>
      </c>
    </row>
    <row r="19" spans="1:7" ht="15.75">
      <c r="A19" s="4">
        <v>14</v>
      </c>
      <c r="B19" s="8">
        <f t="shared" si="0"/>
        <v>0</v>
      </c>
      <c r="C19" s="19">
        <v>0</v>
      </c>
      <c r="D19" s="8">
        <f t="shared" si="1"/>
        <v>0.5568444</v>
      </c>
      <c r="E19" s="19">
        <v>0.133</v>
      </c>
      <c r="F19" s="8">
        <v>0.133</v>
      </c>
      <c r="G19" s="9"/>
    </row>
    <row r="20" spans="1:7" ht="15.75">
      <c r="A20" s="4">
        <v>15</v>
      </c>
      <c r="B20" s="8">
        <f t="shared" si="0"/>
        <v>2.648151</v>
      </c>
      <c r="C20" s="16">
        <v>0.6325</v>
      </c>
      <c r="D20" s="8">
        <f t="shared" si="1"/>
        <v>7.03089324</v>
      </c>
      <c r="E20" s="16">
        <v>1.6793</v>
      </c>
      <c r="F20" s="8">
        <v>1.046</v>
      </c>
      <c r="G20" s="9"/>
    </row>
    <row r="21" spans="1:7" ht="15.75">
      <c r="A21" s="4">
        <v>16</v>
      </c>
      <c r="B21" s="8">
        <f t="shared" si="0"/>
        <v>0.96882552</v>
      </c>
      <c r="C21" s="18">
        <v>0.2314</v>
      </c>
      <c r="D21" s="8">
        <f t="shared" si="1"/>
        <v>1.35819792</v>
      </c>
      <c r="E21" s="18">
        <v>0.3244</v>
      </c>
      <c r="F21" s="8">
        <v>0.093</v>
      </c>
      <c r="G21" s="9"/>
    </row>
    <row r="22" spans="1:7" ht="15.75">
      <c r="A22" s="4">
        <v>17</v>
      </c>
      <c r="B22" s="8">
        <f t="shared" si="0"/>
        <v>2.14824708</v>
      </c>
      <c r="C22" s="18">
        <v>0.5131</v>
      </c>
      <c r="D22" s="8">
        <f t="shared" si="1"/>
        <v>6.21362988</v>
      </c>
      <c r="E22" s="18">
        <v>1.4841</v>
      </c>
      <c r="F22" s="8">
        <v>0.971</v>
      </c>
      <c r="G22" s="9"/>
    </row>
    <row r="23" spans="1:7" ht="15.75">
      <c r="A23" s="4">
        <v>18</v>
      </c>
      <c r="B23" s="8">
        <f t="shared" si="0"/>
        <v>0</v>
      </c>
      <c r="C23" s="18">
        <v>0</v>
      </c>
      <c r="D23" s="8">
        <f t="shared" si="1"/>
        <v>5.1644178</v>
      </c>
      <c r="E23" s="18">
        <v>1.2335</v>
      </c>
      <c r="F23" s="8">
        <v>1.234</v>
      </c>
      <c r="G23" s="9"/>
    </row>
    <row r="24" spans="1:7" ht="15.75">
      <c r="A24" s="4">
        <v>19</v>
      </c>
      <c r="B24" s="8">
        <f t="shared" si="0"/>
        <v>2.1394547999999998</v>
      </c>
      <c r="C24" s="16">
        <v>0.511</v>
      </c>
      <c r="D24" s="8">
        <f t="shared" si="1"/>
        <v>4.563612</v>
      </c>
      <c r="E24" s="16">
        <v>1.09</v>
      </c>
      <c r="F24" s="8">
        <v>0.5790000000000001</v>
      </c>
      <c r="G24" s="9"/>
    </row>
    <row r="25" spans="1:7" ht="15.75">
      <c r="A25" s="4">
        <v>20</v>
      </c>
      <c r="B25" s="8">
        <f t="shared" si="0"/>
        <v>37.956</v>
      </c>
      <c r="C25" s="16">
        <f>37.956/4.1868</f>
        <v>9.065634852393236</v>
      </c>
      <c r="D25" s="8">
        <f t="shared" si="1"/>
        <v>40.733</v>
      </c>
      <c r="E25" s="16">
        <f>40.733/4.1868</f>
        <v>9.728909907327791</v>
      </c>
      <c r="F25" s="8">
        <v>0.6629999999999985</v>
      </c>
      <c r="G25" s="9"/>
    </row>
    <row r="26" spans="1:7" ht="15.75">
      <c r="A26" s="4">
        <v>21</v>
      </c>
      <c r="B26" s="8">
        <f t="shared" si="0"/>
        <v>3.4185222</v>
      </c>
      <c r="C26" s="20">
        <v>0.8165</v>
      </c>
      <c r="D26" s="8">
        <f t="shared" si="1"/>
        <v>6.69427452</v>
      </c>
      <c r="E26" s="20">
        <v>1.5989</v>
      </c>
      <c r="F26" s="8">
        <v>0.782</v>
      </c>
      <c r="G26" s="9"/>
    </row>
    <row r="27" spans="1:7" ht="15.75">
      <c r="A27" s="4">
        <v>22</v>
      </c>
      <c r="B27" s="8">
        <v>0</v>
      </c>
      <c r="C27" s="18" t="s">
        <v>9</v>
      </c>
      <c r="D27" s="8">
        <v>0</v>
      </c>
      <c r="E27" s="18" t="s">
        <v>9</v>
      </c>
      <c r="F27" s="8"/>
      <c r="G27" s="9">
        <v>0.591</v>
      </c>
    </row>
    <row r="28" spans="1:7" ht="15.75">
      <c r="A28" s="4">
        <v>23</v>
      </c>
      <c r="B28" s="8">
        <f t="shared" si="0"/>
        <v>116.968</v>
      </c>
      <c r="C28" s="18">
        <f>116.968/4.1868</f>
        <v>27.937326836724946</v>
      </c>
      <c r="D28" s="8">
        <f t="shared" si="1"/>
        <v>119.749</v>
      </c>
      <c r="E28" s="18">
        <f>119.749/4.1868</f>
        <v>28.601557275246012</v>
      </c>
      <c r="F28" s="8">
        <v>0.664999999999999</v>
      </c>
      <c r="G28" s="9"/>
    </row>
    <row r="29" spans="1:7" ht="15.75">
      <c r="A29" s="4">
        <v>24</v>
      </c>
      <c r="B29" s="8">
        <f t="shared" si="0"/>
        <v>38.093</v>
      </c>
      <c r="C29" s="16">
        <f>38.093/4.1868</f>
        <v>9.098356740231203</v>
      </c>
      <c r="D29" s="8">
        <f t="shared" si="1"/>
        <v>41.917</v>
      </c>
      <c r="E29" s="16">
        <f>41.917/4.1868</f>
        <v>10.011703448934748</v>
      </c>
      <c r="F29" s="8">
        <v>0.9139999999999997</v>
      </c>
      <c r="G29" s="9"/>
    </row>
    <row r="30" spans="1:7" ht="15.75">
      <c r="A30" s="4">
        <v>25</v>
      </c>
      <c r="B30" s="8">
        <f t="shared" si="0"/>
        <v>0</v>
      </c>
      <c r="C30" s="18">
        <v>0</v>
      </c>
      <c r="D30" s="8">
        <f t="shared" si="1"/>
        <v>0.13355892</v>
      </c>
      <c r="E30" s="18">
        <v>0.0319</v>
      </c>
      <c r="F30" s="8">
        <v>0.032</v>
      </c>
      <c r="G30" s="9"/>
    </row>
    <row r="31" spans="1:7" ht="15.75">
      <c r="A31" s="4">
        <v>26</v>
      </c>
      <c r="B31" s="8">
        <f t="shared" si="0"/>
        <v>23.4377064</v>
      </c>
      <c r="C31" s="16">
        <v>5.598</v>
      </c>
      <c r="D31" s="8">
        <f t="shared" si="1"/>
        <v>27.745923599999998</v>
      </c>
      <c r="E31" s="16">
        <v>6.627</v>
      </c>
      <c r="F31" s="8">
        <v>1.029</v>
      </c>
      <c r="G31" s="9"/>
    </row>
    <row r="32" spans="1:7" ht="15.75">
      <c r="A32" s="4">
        <v>27</v>
      </c>
      <c r="B32" s="8">
        <v>0</v>
      </c>
      <c r="C32" s="16">
        <v>0.6503</v>
      </c>
      <c r="D32" s="8">
        <f t="shared" si="1"/>
        <v>6.638590079999999</v>
      </c>
      <c r="E32" s="16">
        <v>1.5856</v>
      </c>
      <c r="F32" s="8">
        <v>0.936</v>
      </c>
      <c r="G32" s="9"/>
    </row>
    <row r="33" spans="1:7" ht="15.75">
      <c r="A33" s="4">
        <v>28</v>
      </c>
      <c r="B33" s="8">
        <v>0</v>
      </c>
      <c r="C33" s="16">
        <f>80.322/4.1868</f>
        <v>19.184580108913732</v>
      </c>
      <c r="D33" s="8">
        <v>0</v>
      </c>
      <c r="E33" s="16">
        <f>83.245/4.1868</f>
        <v>19.8827266647559</v>
      </c>
      <c r="F33" s="8">
        <v>0.6980000000000003</v>
      </c>
      <c r="G33" s="9"/>
    </row>
    <row r="34" spans="1:7" ht="15.75">
      <c r="A34" s="4">
        <v>29</v>
      </c>
      <c r="B34" s="8">
        <f>C34*4.1868</f>
        <v>25.261</v>
      </c>
      <c r="C34" s="18">
        <f>25.261/4.1868</f>
        <v>6.033486194707175</v>
      </c>
      <c r="D34" s="8">
        <f>E34*4.1868</f>
        <v>25.669</v>
      </c>
      <c r="E34" s="18">
        <f>25.669/4.1868</f>
        <v>6.130935320531194</v>
      </c>
      <c r="F34" s="8">
        <v>0.09799999999999986</v>
      </c>
      <c r="G34" s="9"/>
    </row>
    <row r="35" spans="1:7" ht="15.75">
      <c r="A35" s="4">
        <v>30</v>
      </c>
      <c r="B35" s="8">
        <f aca="true" t="shared" si="2" ref="B35:B41">C35*4.1868</f>
        <v>0</v>
      </c>
      <c r="C35" s="18">
        <v>0</v>
      </c>
      <c r="D35" s="8">
        <f aca="true" t="shared" si="3" ref="D35:D41">E35*4.1868</f>
        <v>0.0355878</v>
      </c>
      <c r="E35" s="18">
        <v>0.0085</v>
      </c>
      <c r="F35" s="8">
        <v>0.009</v>
      </c>
      <c r="G35" s="9"/>
    </row>
    <row r="36" spans="1:7" ht="15.75">
      <c r="A36" s="4">
        <v>31</v>
      </c>
      <c r="B36" s="8">
        <f t="shared" si="2"/>
        <v>1.803</v>
      </c>
      <c r="C36" s="18">
        <v>0.43063915161937516</v>
      </c>
      <c r="D36" s="8">
        <f t="shared" si="3"/>
        <v>1.803</v>
      </c>
      <c r="E36" s="18">
        <v>0.43063915161937516</v>
      </c>
      <c r="F36" s="8"/>
      <c r="G36" s="9">
        <v>0.5955</v>
      </c>
    </row>
    <row r="37" spans="1:7" ht="15.75">
      <c r="A37" s="4">
        <v>32</v>
      </c>
      <c r="B37" s="8">
        <f t="shared" si="2"/>
        <v>0.99478368</v>
      </c>
      <c r="C37" s="18">
        <v>0.2376</v>
      </c>
      <c r="D37" s="8">
        <f t="shared" si="3"/>
        <v>2.6669916</v>
      </c>
      <c r="E37" s="18">
        <v>0.637</v>
      </c>
      <c r="F37" s="8">
        <v>0.399</v>
      </c>
      <c r="G37" s="9"/>
    </row>
    <row r="38" spans="1:7" ht="15.75">
      <c r="A38" s="4">
        <v>33</v>
      </c>
      <c r="B38" s="8">
        <f t="shared" si="2"/>
        <v>1.1869577999999998</v>
      </c>
      <c r="C38" s="18">
        <v>0.2835</v>
      </c>
      <c r="D38" s="8">
        <f t="shared" si="3"/>
        <v>2.73984192</v>
      </c>
      <c r="E38" s="18">
        <v>0.6544</v>
      </c>
      <c r="F38" s="8">
        <v>0.37000000000000005</v>
      </c>
      <c r="G38" s="9"/>
    </row>
    <row r="39" spans="1:7" ht="15.75">
      <c r="A39" s="4">
        <v>34</v>
      </c>
      <c r="B39" s="8">
        <f t="shared" si="2"/>
        <v>27.192</v>
      </c>
      <c r="C39" s="16">
        <f>27.192/4.1868</f>
        <v>6.49469762109487</v>
      </c>
      <c r="D39" s="8">
        <f t="shared" si="3"/>
        <v>29.013</v>
      </c>
      <c r="E39" s="16">
        <f>29.013/4.1868</f>
        <v>6.9296359988535405</v>
      </c>
      <c r="F39" s="8">
        <v>0.43499999999999966</v>
      </c>
      <c r="G39" s="9"/>
    </row>
    <row r="40" spans="1:7" ht="15.75">
      <c r="A40" s="4">
        <v>35</v>
      </c>
      <c r="B40" s="8">
        <f t="shared" si="2"/>
        <v>3.3745608000000002</v>
      </c>
      <c r="C40" s="16">
        <v>0.806</v>
      </c>
      <c r="D40" s="8">
        <f t="shared" si="3"/>
        <v>7.99134516</v>
      </c>
      <c r="E40" s="16">
        <v>1.9087</v>
      </c>
      <c r="F40" s="8">
        <v>1.103</v>
      </c>
      <c r="G40" s="9"/>
    </row>
    <row r="41" spans="1:7" ht="15.75">
      <c r="A41" s="4">
        <v>36</v>
      </c>
      <c r="B41" s="8">
        <f t="shared" si="2"/>
        <v>3.41684748</v>
      </c>
      <c r="C41" s="16">
        <v>0.8161</v>
      </c>
      <c r="D41" s="8">
        <f t="shared" si="3"/>
        <v>6.7763358</v>
      </c>
      <c r="E41" s="16">
        <v>1.6185</v>
      </c>
      <c r="F41" s="8">
        <v>0.803</v>
      </c>
      <c r="G41" s="9"/>
    </row>
    <row r="42" spans="1:7" ht="15.75">
      <c r="A42" s="4">
        <v>37</v>
      </c>
      <c r="B42" s="8">
        <f>C42*4.1868</f>
        <v>38.36</v>
      </c>
      <c r="C42" s="16">
        <f>38.36/4.1868</f>
        <v>9.162128594630744</v>
      </c>
      <c r="D42" s="8">
        <f>E42*4.1868</f>
        <v>39.744</v>
      </c>
      <c r="E42" s="16">
        <f>39.744/4.1868</f>
        <v>9.4926913155632</v>
      </c>
      <c r="F42" s="8">
        <v>0.3309999999999995</v>
      </c>
      <c r="G42" s="9"/>
    </row>
    <row r="43" spans="1:7" ht="15.75">
      <c r="A43" s="4">
        <v>38</v>
      </c>
      <c r="B43" s="8">
        <f>C43*4.1868</f>
        <v>110.019</v>
      </c>
      <c r="C43" s="17">
        <f>110.019/4.1868</f>
        <v>26.27758670106048</v>
      </c>
      <c r="D43" s="8">
        <f>E43*4.1868</f>
        <v>113.051</v>
      </c>
      <c r="E43" s="17">
        <f>113.051/4.1868</f>
        <v>27.001767459635044</v>
      </c>
      <c r="F43" s="8">
        <v>0.7240000000000002</v>
      </c>
      <c r="G43" s="9"/>
    </row>
    <row r="44" spans="1:7" ht="15.75">
      <c r="A44" s="4">
        <v>39</v>
      </c>
      <c r="B44" s="8">
        <f>C44*4.1868</f>
        <v>0</v>
      </c>
      <c r="C44" s="16">
        <v>0</v>
      </c>
      <c r="D44" s="8">
        <f>E44*4.1868</f>
        <v>0</v>
      </c>
      <c r="E44" s="16">
        <v>0</v>
      </c>
      <c r="F44" s="8">
        <v>0</v>
      </c>
      <c r="G44" s="9"/>
    </row>
    <row r="45" spans="1:7" ht="15.75">
      <c r="A45" s="4">
        <v>40</v>
      </c>
      <c r="B45" s="8">
        <f>C45*4.1868</f>
        <v>1.611918</v>
      </c>
      <c r="C45" s="16">
        <v>0.385</v>
      </c>
      <c r="D45" s="8">
        <f>E45*4.1868</f>
        <v>1.67472</v>
      </c>
      <c r="E45" s="16">
        <v>0.4</v>
      </c>
      <c r="F45" s="8">
        <v>0.015000000000000013</v>
      </c>
      <c r="G45" s="9"/>
    </row>
    <row r="46" spans="1:7" ht="15.75">
      <c r="A46" s="4">
        <v>41</v>
      </c>
      <c r="B46" s="8">
        <v>0</v>
      </c>
      <c r="C46" s="20" t="s">
        <v>10</v>
      </c>
      <c r="D46" s="8">
        <v>0</v>
      </c>
      <c r="E46" s="20" t="s">
        <v>10</v>
      </c>
      <c r="F46" s="8"/>
      <c r="G46" s="9">
        <v>0.594</v>
      </c>
    </row>
    <row r="47" spans="1:7" ht="15.75">
      <c r="A47" s="4">
        <v>42</v>
      </c>
      <c r="B47" s="8">
        <f>C47*4.1868</f>
        <v>12.64</v>
      </c>
      <c r="C47" s="18">
        <f>12.64/4.1868</f>
        <v>3.019012133371549</v>
      </c>
      <c r="D47" s="8">
        <f>E47*4.1868</f>
        <v>14.017</v>
      </c>
      <c r="E47" s="18">
        <f>14.017/4.1868</f>
        <v>3.3479029330276107</v>
      </c>
      <c r="F47" s="8">
        <v>0.32899999999999974</v>
      </c>
      <c r="G47" s="9"/>
    </row>
    <row r="48" spans="1:7" ht="15.75">
      <c r="A48" s="4">
        <v>43</v>
      </c>
      <c r="B48" s="8">
        <f>C48*4.1868</f>
        <v>36.032</v>
      </c>
      <c r="C48" s="16">
        <f>36.032/4.1868</f>
        <v>8.606095347281933</v>
      </c>
      <c r="D48" s="8">
        <f>E48*4.1868</f>
        <v>38.375</v>
      </c>
      <c r="E48" s="16">
        <f>38.375/4.1868</f>
        <v>9.165711283080157</v>
      </c>
      <c r="F48" s="8">
        <v>0.5600000000000005</v>
      </c>
      <c r="G48" s="9"/>
    </row>
    <row r="49" spans="1:7" ht="15.75">
      <c r="A49" s="4">
        <v>44</v>
      </c>
      <c r="B49" s="8">
        <f>C49*4.1868</f>
        <v>2.2378446</v>
      </c>
      <c r="C49" s="16">
        <v>0.5345</v>
      </c>
      <c r="D49" s="8">
        <f>E49*4.1868</f>
        <v>5.41185768</v>
      </c>
      <c r="E49" s="16">
        <v>1.2926</v>
      </c>
      <c r="F49" s="8">
        <v>0.758</v>
      </c>
      <c r="G49" s="9"/>
    </row>
    <row r="50" spans="1:7" ht="15.75">
      <c r="A50" s="4">
        <v>45</v>
      </c>
      <c r="B50" s="8">
        <f>C50*4.1868</f>
        <v>1.19700612</v>
      </c>
      <c r="C50" s="18">
        <v>0.2859</v>
      </c>
      <c r="D50" s="8">
        <v>0</v>
      </c>
      <c r="E50" s="18">
        <v>1.0526</v>
      </c>
      <c r="F50" s="8">
        <v>0.7669999999999999</v>
      </c>
      <c r="G50" s="9"/>
    </row>
    <row r="51" spans="1:7" ht="15.75">
      <c r="A51" s="4">
        <v>46</v>
      </c>
      <c r="B51" s="8">
        <v>0</v>
      </c>
      <c r="C51" s="20" t="s">
        <v>10</v>
      </c>
      <c r="D51" s="8">
        <v>0</v>
      </c>
      <c r="E51" s="20" t="s">
        <v>10</v>
      </c>
      <c r="F51" s="8"/>
      <c r="G51" s="9">
        <v>0.662</v>
      </c>
    </row>
    <row r="52" spans="1:7" ht="15.75">
      <c r="A52" s="4">
        <v>47</v>
      </c>
      <c r="B52" s="8">
        <f>C52*4.1868</f>
        <v>0.47352708</v>
      </c>
      <c r="C52" s="18">
        <v>0.1131</v>
      </c>
      <c r="D52" s="8">
        <f>E52*4.1868</f>
        <v>0.8000974799999999</v>
      </c>
      <c r="E52" s="18">
        <v>0.1911</v>
      </c>
      <c r="F52" s="8">
        <v>0.078</v>
      </c>
      <c r="G52" s="9"/>
    </row>
    <row r="53" spans="1:7" ht="15.75">
      <c r="A53" s="4">
        <v>48</v>
      </c>
      <c r="B53" s="8">
        <v>0</v>
      </c>
      <c r="C53" s="17">
        <v>0</v>
      </c>
      <c r="D53" s="8">
        <v>0</v>
      </c>
      <c r="E53" s="17">
        <v>0</v>
      </c>
      <c r="F53" s="8">
        <v>0</v>
      </c>
      <c r="G53" s="9"/>
    </row>
    <row r="54" spans="1:7" ht="15.75">
      <c r="A54" s="4">
        <v>49</v>
      </c>
      <c r="B54" s="8">
        <f aca="true" t="shared" si="4" ref="B54:B77">C54*4.1868</f>
        <v>4.54309668</v>
      </c>
      <c r="C54" s="18">
        <v>1.0851</v>
      </c>
      <c r="D54" s="8">
        <f aca="true" t="shared" si="5" ref="D54:D69">E54*4.1868</f>
        <v>6.9802329599999995</v>
      </c>
      <c r="E54" s="18">
        <v>1.6672</v>
      </c>
      <c r="F54" s="8">
        <v>0.5820000000000001</v>
      </c>
      <c r="G54" s="9"/>
    </row>
    <row r="55" spans="1:7" ht="15.75">
      <c r="A55" s="4">
        <v>50</v>
      </c>
      <c r="B55" s="8">
        <f t="shared" si="4"/>
        <v>53.4</v>
      </c>
      <c r="C55" s="18">
        <f>53.4/4.1868</f>
        <v>12.754370879908283</v>
      </c>
      <c r="D55" s="8">
        <f t="shared" si="5"/>
        <v>55.969</v>
      </c>
      <c r="E55" s="18">
        <f>55.969/4.1868</f>
        <v>13.367965988344322</v>
      </c>
      <c r="F55" s="8">
        <v>0.6140000000000008</v>
      </c>
      <c r="G55" s="9"/>
    </row>
    <row r="56" spans="1:7" ht="15.75">
      <c r="A56" s="4">
        <v>51</v>
      </c>
      <c r="B56" s="8">
        <f t="shared" si="4"/>
        <v>2.6293104</v>
      </c>
      <c r="C56" s="16">
        <v>0.628</v>
      </c>
      <c r="D56" s="8">
        <f t="shared" si="5"/>
        <v>5.82886296</v>
      </c>
      <c r="E56" s="16">
        <v>1.3922</v>
      </c>
      <c r="F56" s="8">
        <v>0.7639999999999999</v>
      </c>
      <c r="G56" s="9"/>
    </row>
    <row r="57" spans="1:7" ht="15.75">
      <c r="A57" s="4">
        <v>52</v>
      </c>
      <c r="B57" s="8">
        <f t="shared" si="4"/>
        <v>47.798</v>
      </c>
      <c r="C57" s="16">
        <f>47.798/4.1868</f>
        <v>11.416356167001052</v>
      </c>
      <c r="D57" s="8">
        <f t="shared" si="5"/>
        <v>47.798</v>
      </c>
      <c r="E57" s="16">
        <f>47.798/4.1868</f>
        <v>11.416356167001052</v>
      </c>
      <c r="F57" s="8"/>
      <c r="G57" s="9">
        <v>0.5415</v>
      </c>
    </row>
    <row r="58" spans="1:7" ht="15.75">
      <c r="A58" s="4">
        <v>53</v>
      </c>
      <c r="B58" s="8">
        <f t="shared" si="4"/>
        <v>0.35210988</v>
      </c>
      <c r="C58" s="16">
        <v>0.0841</v>
      </c>
      <c r="D58" s="8">
        <f t="shared" si="5"/>
        <v>0.35210988</v>
      </c>
      <c r="E58" s="16">
        <v>0.0841</v>
      </c>
      <c r="F58" s="8">
        <v>0</v>
      </c>
      <c r="G58" s="9"/>
    </row>
    <row r="59" spans="1:7" ht="15.75">
      <c r="A59" s="4">
        <v>54</v>
      </c>
      <c r="B59" s="8">
        <f t="shared" si="4"/>
        <v>124.99</v>
      </c>
      <c r="C59" s="16">
        <f>124.99/4.1868</f>
        <v>29.85334861947072</v>
      </c>
      <c r="D59" s="8">
        <f t="shared" si="5"/>
        <v>127.883</v>
      </c>
      <c r="E59" s="16">
        <f>127.883/4.1868</f>
        <v>30.544329798414065</v>
      </c>
      <c r="F59" s="8">
        <v>0.690999999999999</v>
      </c>
      <c r="G59" s="9"/>
    </row>
    <row r="60" spans="1:7" ht="15.75">
      <c r="A60" s="4">
        <v>55</v>
      </c>
      <c r="B60" s="8">
        <f t="shared" si="4"/>
        <v>5.8573332</v>
      </c>
      <c r="C60" s="18">
        <v>1.399</v>
      </c>
      <c r="D60" s="8">
        <f t="shared" si="5"/>
        <v>8.0219088</v>
      </c>
      <c r="E60" s="18">
        <v>1.916</v>
      </c>
      <c r="F60" s="8">
        <v>0.5169999999999999</v>
      </c>
      <c r="G60" s="9"/>
    </row>
    <row r="61" spans="1:7" ht="15.75">
      <c r="A61" s="4">
        <v>56</v>
      </c>
      <c r="B61" s="8">
        <f t="shared" si="4"/>
        <v>0.16914672</v>
      </c>
      <c r="C61" s="16">
        <v>0.0404</v>
      </c>
      <c r="D61" s="8">
        <f t="shared" si="5"/>
        <v>0.18673128</v>
      </c>
      <c r="E61" s="16">
        <v>0.0446</v>
      </c>
      <c r="F61" s="8">
        <v>0.004999999999999998</v>
      </c>
      <c r="G61" s="9"/>
    </row>
    <row r="62" spans="1:7" ht="15.75">
      <c r="A62" s="4">
        <v>57</v>
      </c>
      <c r="B62" s="8">
        <v>0</v>
      </c>
      <c r="C62" s="20" t="s">
        <v>10</v>
      </c>
      <c r="D62" s="8">
        <v>0</v>
      </c>
      <c r="E62" s="20" t="s">
        <v>10</v>
      </c>
      <c r="F62" s="8"/>
      <c r="G62" s="9">
        <v>0.6599999999999999</v>
      </c>
    </row>
    <row r="63" spans="1:7" ht="15.75">
      <c r="A63" s="4">
        <v>58</v>
      </c>
      <c r="B63" s="8">
        <f t="shared" si="4"/>
        <v>0.37346256</v>
      </c>
      <c r="C63" s="18">
        <v>0.0892</v>
      </c>
      <c r="D63" s="8">
        <f t="shared" si="5"/>
        <v>1.00525068</v>
      </c>
      <c r="E63" s="18">
        <v>0.2401</v>
      </c>
      <c r="F63" s="8">
        <v>0.151</v>
      </c>
      <c r="G63" s="9"/>
    </row>
    <row r="64" spans="1:7" ht="15.75">
      <c r="A64" s="4">
        <v>59</v>
      </c>
      <c r="B64" s="8">
        <f t="shared" si="4"/>
        <v>0.24702119999999997</v>
      </c>
      <c r="C64" s="18">
        <v>0.059</v>
      </c>
      <c r="D64" s="8">
        <f t="shared" si="5"/>
        <v>0.5735916</v>
      </c>
      <c r="E64" s="18">
        <v>0.137</v>
      </c>
      <c r="F64" s="8">
        <v>0.07800000000000001</v>
      </c>
      <c r="G64" s="9"/>
    </row>
    <row r="65" spans="1:7" ht="15.75">
      <c r="A65" s="4">
        <v>60</v>
      </c>
      <c r="B65" s="8">
        <f t="shared" si="4"/>
        <v>3.72122784</v>
      </c>
      <c r="C65" s="16">
        <v>0.8888</v>
      </c>
      <c r="D65" s="8">
        <f t="shared" si="5"/>
        <v>6.696786599999999</v>
      </c>
      <c r="E65" s="16">
        <v>1.5995</v>
      </c>
      <c r="F65" s="8">
        <v>0.7110000000000001</v>
      </c>
      <c r="G65" s="9"/>
    </row>
    <row r="66" spans="1:7" ht="15.75">
      <c r="A66" s="4">
        <v>61</v>
      </c>
      <c r="B66" s="8">
        <f t="shared" si="4"/>
        <v>0.7875370799999999</v>
      </c>
      <c r="C66" s="18">
        <v>0.1881</v>
      </c>
      <c r="D66" s="8">
        <f t="shared" si="5"/>
        <v>2.3224179599999997</v>
      </c>
      <c r="E66" s="18">
        <v>0.5547</v>
      </c>
      <c r="F66" s="8">
        <v>0.36700000000000005</v>
      </c>
      <c r="G66" s="9"/>
    </row>
    <row r="67" spans="1:7" ht="15.75">
      <c r="A67" s="4">
        <v>62</v>
      </c>
      <c r="B67" s="8">
        <f t="shared" si="4"/>
        <v>29.5148466</v>
      </c>
      <c r="C67" s="16">
        <v>7.0495</v>
      </c>
      <c r="D67" s="8">
        <f t="shared" si="5"/>
        <v>32.75501112</v>
      </c>
      <c r="E67" s="16">
        <v>7.8234</v>
      </c>
      <c r="F67" s="8">
        <v>0.7730000000000006</v>
      </c>
      <c r="G67" s="9"/>
    </row>
    <row r="68" spans="1:7" ht="15.75">
      <c r="A68" s="4">
        <v>63</v>
      </c>
      <c r="B68" s="8">
        <f t="shared" si="4"/>
        <v>59.228</v>
      </c>
      <c r="C68" s="16">
        <f>59.228/4.1868</f>
        <v>14.146364765453331</v>
      </c>
      <c r="D68" s="8">
        <v>0</v>
      </c>
      <c r="E68" s="16" t="s">
        <v>9</v>
      </c>
      <c r="F68" s="8"/>
      <c r="G68" s="9">
        <v>0.903</v>
      </c>
    </row>
    <row r="69" spans="1:7" ht="15.75">
      <c r="A69" s="4">
        <v>64</v>
      </c>
      <c r="B69" s="8">
        <f t="shared" si="4"/>
        <v>87.757</v>
      </c>
      <c r="C69" s="16">
        <f>87.757/4.1868</f>
        <v>20.960399350339163</v>
      </c>
      <c r="D69" s="8">
        <f t="shared" si="5"/>
        <v>88.098</v>
      </c>
      <c r="E69" s="16">
        <f>88.098/4.1868</f>
        <v>21.04184580108914</v>
      </c>
      <c r="F69" s="8">
        <v>0.08200000000000074</v>
      </c>
      <c r="G69" s="9"/>
    </row>
    <row r="70" spans="1:7" ht="15.75">
      <c r="A70" s="4">
        <v>65</v>
      </c>
      <c r="B70" s="8">
        <f t="shared" si="4"/>
        <v>4.1365584</v>
      </c>
      <c r="C70" s="16">
        <v>0.988</v>
      </c>
      <c r="D70" s="8">
        <f>E70*4.1868</f>
        <v>5.380038</v>
      </c>
      <c r="E70" s="16">
        <v>1.285</v>
      </c>
      <c r="F70" s="8">
        <v>0.29699999999999993</v>
      </c>
      <c r="G70" s="9"/>
    </row>
    <row r="71" spans="1:7" ht="15.75">
      <c r="A71" s="4">
        <v>66</v>
      </c>
      <c r="B71" s="8">
        <f t="shared" si="4"/>
        <v>1.92299724</v>
      </c>
      <c r="C71" s="18">
        <v>0.4593</v>
      </c>
      <c r="D71" s="8">
        <f aca="true" t="shared" si="6" ref="D71:D77">E71*4.1868</f>
        <v>3.3159456</v>
      </c>
      <c r="E71" s="18">
        <v>0.792</v>
      </c>
      <c r="F71" s="8">
        <v>0.333</v>
      </c>
      <c r="G71" s="9"/>
    </row>
    <row r="72" spans="1:7" ht="15.75">
      <c r="A72" s="4">
        <v>67</v>
      </c>
      <c r="B72" s="8">
        <f t="shared" si="4"/>
        <v>0.5945255999999999</v>
      </c>
      <c r="C72" s="16">
        <v>0.142</v>
      </c>
      <c r="D72" s="8">
        <f t="shared" si="6"/>
        <v>0.5945255999999999</v>
      </c>
      <c r="E72" s="16">
        <v>0.142</v>
      </c>
      <c r="F72" s="8">
        <v>0</v>
      </c>
      <c r="G72" s="9"/>
    </row>
    <row r="73" spans="1:7" ht="15.75">
      <c r="A73" s="4">
        <v>68</v>
      </c>
      <c r="B73" s="8">
        <v>0</v>
      </c>
      <c r="C73" s="16" t="s">
        <v>9</v>
      </c>
      <c r="D73" s="8">
        <v>0</v>
      </c>
      <c r="E73" s="16" t="s">
        <v>9</v>
      </c>
      <c r="F73" s="8"/>
      <c r="G73" s="9">
        <v>0.5984999999999999</v>
      </c>
    </row>
    <row r="74" spans="1:7" ht="15.75">
      <c r="A74" s="4">
        <v>69</v>
      </c>
      <c r="B74" s="8">
        <f t="shared" si="4"/>
        <v>35.846</v>
      </c>
      <c r="C74" s="16">
        <v>8.56167001050922</v>
      </c>
      <c r="D74" s="8">
        <f t="shared" si="6"/>
        <v>35.846</v>
      </c>
      <c r="E74" s="16">
        <v>8.56167001050922</v>
      </c>
      <c r="F74" s="8"/>
      <c r="G74" s="9">
        <v>0.975</v>
      </c>
    </row>
    <row r="75" spans="1:7" ht="15.75">
      <c r="A75" s="4">
        <v>70</v>
      </c>
      <c r="B75" s="8">
        <f t="shared" si="4"/>
        <v>0.27046728000000003</v>
      </c>
      <c r="C75" s="16">
        <v>0.0646</v>
      </c>
      <c r="D75" s="8">
        <f t="shared" si="6"/>
        <v>1.27236852</v>
      </c>
      <c r="E75" s="16">
        <v>0.3039</v>
      </c>
      <c r="F75" s="8">
        <v>0.239</v>
      </c>
      <c r="G75" s="9"/>
    </row>
    <row r="76" spans="1:7" ht="15.75">
      <c r="A76" s="4">
        <v>71</v>
      </c>
      <c r="B76" s="8">
        <f t="shared" si="4"/>
        <v>64.141776</v>
      </c>
      <c r="C76" s="16">
        <v>15.32</v>
      </c>
      <c r="D76" s="8">
        <f t="shared" si="6"/>
        <v>64.141776</v>
      </c>
      <c r="E76" s="16">
        <v>15.32</v>
      </c>
      <c r="F76" s="8"/>
      <c r="G76" s="9">
        <v>1.2614999999999998</v>
      </c>
    </row>
    <row r="77" spans="1:7" ht="15.75">
      <c r="A77" s="4">
        <v>72</v>
      </c>
      <c r="B77" s="8">
        <f t="shared" si="4"/>
        <v>4.05156636</v>
      </c>
      <c r="C77" s="16">
        <v>0.9677</v>
      </c>
      <c r="D77" s="8">
        <f t="shared" si="6"/>
        <v>8.377786799999999</v>
      </c>
      <c r="E77" s="16">
        <v>2.001</v>
      </c>
      <c r="F77" s="8">
        <v>1.033</v>
      </c>
      <c r="G77" s="9"/>
    </row>
    <row r="78" spans="1:7" ht="15.75">
      <c r="A78" s="4">
        <v>73</v>
      </c>
      <c r="B78" s="8">
        <v>0</v>
      </c>
      <c r="C78" s="16">
        <v>0.1018</v>
      </c>
      <c r="D78" s="8">
        <f>E78*4.1868</f>
        <v>1.4096955599999998</v>
      </c>
      <c r="E78" s="16">
        <v>0.3367</v>
      </c>
      <c r="F78" s="8">
        <v>0.23500000000000004</v>
      </c>
      <c r="G78" s="9"/>
    </row>
    <row r="79" spans="1:7" ht="15.75">
      <c r="A79" s="4">
        <v>74</v>
      </c>
      <c r="B79" s="8">
        <f>C79*4.1868</f>
        <v>1.02534732</v>
      </c>
      <c r="C79" s="16">
        <v>0.2449</v>
      </c>
      <c r="D79" s="8">
        <f>E79*4.1868</f>
        <v>1.61275536</v>
      </c>
      <c r="E79" s="16">
        <v>0.3852</v>
      </c>
      <c r="F79" s="8">
        <v>0.14</v>
      </c>
      <c r="G79" s="9"/>
    </row>
    <row r="80" spans="1:7" ht="15.75">
      <c r="A80" s="4">
        <v>75</v>
      </c>
      <c r="B80" s="8">
        <f>C80*4.1868</f>
        <v>2.8972656</v>
      </c>
      <c r="C80" s="16">
        <v>0.692</v>
      </c>
      <c r="D80" s="8">
        <v>0</v>
      </c>
      <c r="E80" s="16">
        <v>1.4011</v>
      </c>
      <c r="F80" s="8">
        <v>0.7090000000000001</v>
      </c>
      <c r="G80" s="9"/>
    </row>
    <row r="81" spans="1:7" ht="15.75">
      <c r="A81" s="4">
        <v>76</v>
      </c>
      <c r="B81" s="8">
        <f>C81*4.1868</f>
        <v>2.7046728</v>
      </c>
      <c r="C81" s="21">
        <v>0.646</v>
      </c>
      <c r="D81" s="8">
        <f>E81*4.1868</f>
        <v>2.888892</v>
      </c>
      <c r="E81" s="21">
        <v>0.69</v>
      </c>
      <c r="F81" s="8">
        <v>0.04399999999999993</v>
      </c>
      <c r="G81" s="9"/>
    </row>
    <row r="82" spans="1:7" ht="15.75">
      <c r="A82" s="4">
        <v>77</v>
      </c>
      <c r="B82" s="8">
        <v>0</v>
      </c>
      <c r="C82" s="16">
        <v>0</v>
      </c>
      <c r="D82" s="8">
        <v>0</v>
      </c>
      <c r="E82" s="16">
        <v>0</v>
      </c>
      <c r="F82" s="8">
        <v>0</v>
      </c>
      <c r="G82" s="9"/>
    </row>
    <row r="83" spans="1:7" ht="15.75">
      <c r="A83" s="4">
        <v>78</v>
      </c>
      <c r="B83" s="8">
        <f>C83*4.1868</f>
        <v>0.98850348</v>
      </c>
      <c r="C83" s="16">
        <v>0.2361</v>
      </c>
      <c r="D83" s="8">
        <f>E83*4.1868</f>
        <v>2.89014804</v>
      </c>
      <c r="E83" s="16">
        <v>0.6903</v>
      </c>
      <c r="F83" s="8">
        <v>0.45399999999999996</v>
      </c>
      <c r="G83" s="9"/>
    </row>
    <row r="84" spans="1:7" ht="15.75">
      <c r="A84" s="4">
        <v>79</v>
      </c>
      <c r="B84" s="8">
        <f>C84*4.1868</f>
        <v>0.5819652000000001</v>
      </c>
      <c r="C84" s="16">
        <v>0.139</v>
      </c>
      <c r="D84" s="8">
        <f>E84*4.1868</f>
        <v>0.6489539999999999</v>
      </c>
      <c r="E84" s="16">
        <v>0.155</v>
      </c>
      <c r="F84" s="8">
        <v>0.015999999999999986</v>
      </c>
      <c r="G84" s="9"/>
    </row>
    <row r="85" spans="1:7" ht="15.75">
      <c r="A85" s="4">
        <v>80</v>
      </c>
      <c r="B85" s="8">
        <f>C85*4.1868</f>
        <v>66.1388796</v>
      </c>
      <c r="C85" s="16">
        <v>15.797</v>
      </c>
      <c r="D85" s="8">
        <f>E85*4.1868</f>
        <v>66.4612632</v>
      </c>
      <c r="E85" s="16">
        <v>15.874</v>
      </c>
      <c r="F85" s="8">
        <v>0.07699999999999996</v>
      </c>
      <c r="G85" s="9"/>
    </row>
    <row r="86" spans="1:7" ht="15.75">
      <c r="A86" s="4">
        <v>81</v>
      </c>
      <c r="B86" s="8">
        <v>0</v>
      </c>
      <c r="C86" s="16">
        <v>0.0006</v>
      </c>
      <c r="D86" s="8">
        <v>0</v>
      </c>
      <c r="E86" s="16">
        <v>0.5741</v>
      </c>
      <c r="F86" s="8">
        <v>0.573</v>
      </c>
      <c r="G86" s="9"/>
    </row>
    <row r="87" spans="1:7" ht="15.75">
      <c r="A87" s="4">
        <v>82</v>
      </c>
      <c r="B87" s="8">
        <f aca="true" t="shared" si="7" ref="B87:B92">C87*4.1868</f>
        <v>0.75739212</v>
      </c>
      <c r="C87" s="16">
        <v>0.1809</v>
      </c>
      <c r="D87" s="8">
        <f aca="true" t="shared" si="8" ref="D87:D92">E87*4.1868</f>
        <v>0.75739212</v>
      </c>
      <c r="E87" s="16">
        <v>0.1809</v>
      </c>
      <c r="F87" s="8">
        <v>0</v>
      </c>
      <c r="G87" s="9"/>
    </row>
    <row r="88" spans="1:7" ht="15.75">
      <c r="A88" s="4">
        <v>83</v>
      </c>
      <c r="B88" s="8">
        <v>0</v>
      </c>
      <c r="C88" s="16" t="s">
        <v>9</v>
      </c>
      <c r="D88" s="8">
        <v>0</v>
      </c>
      <c r="E88" s="16" t="s">
        <v>9</v>
      </c>
      <c r="F88" s="8"/>
      <c r="G88" s="9">
        <v>0.597</v>
      </c>
    </row>
    <row r="89" spans="1:7" ht="15.75">
      <c r="A89" s="4">
        <v>84</v>
      </c>
      <c r="B89" s="8">
        <f t="shared" si="7"/>
        <v>13.592</v>
      </c>
      <c r="C89" s="16">
        <f>13.592/4.1868</f>
        <v>3.246393426960925</v>
      </c>
      <c r="D89" s="8">
        <f t="shared" si="8"/>
        <v>13.592</v>
      </c>
      <c r="E89" s="16">
        <f>13.592/4.1868</f>
        <v>3.246393426960925</v>
      </c>
      <c r="F89" s="8"/>
      <c r="G89" s="9">
        <v>0.339</v>
      </c>
    </row>
    <row r="90" spans="1:7" ht="15.75">
      <c r="A90" s="4">
        <v>85</v>
      </c>
      <c r="B90" s="8">
        <f t="shared" si="7"/>
        <v>40.879</v>
      </c>
      <c r="C90" s="16">
        <f>40.879/4.1868</f>
        <v>9.763781408235406</v>
      </c>
      <c r="D90" s="8">
        <f t="shared" si="8"/>
        <v>40.879</v>
      </c>
      <c r="E90" s="16">
        <f>40.879/4.1868</f>
        <v>9.763781408235406</v>
      </c>
      <c r="F90" s="8"/>
      <c r="G90" s="9">
        <v>0.594</v>
      </c>
    </row>
    <row r="91" spans="1:7" ht="15.75">
      <c r="A91" s="4">
        <v>86</v>
      </c>
      <c r="B91" s="8">
        <v>0</v>
      </c>
      <c r="C91" s="16" t="s">
        <v>9</v>
      </c>
      <c r="D91" s="8">
        <v>0</v>
      </c>
      <c r="E91" s="16" t="s">
        <v>9</v>
      </c>
      <c r="F91" s="8"/>
      <c r="G91" s="9">
        <v>0.533</v>
      </c>
    </row>
    <row r="92" spans="1:7" ht="15.75">
      <c r="A92" s="4">
        <v>87</v>
      </c>
      <c r="B92" s="8">
        <f t="shared" si="7"/>
        <v>0.57275424</v>
      </c>
      <c r="C92" s="18">
        <v>0.1368</v>
      </c>
      <c r="D92" s="8">
        <f t="shared" si="8"/>
        <v>2.21188644</v>
      </c>
      <c r="E92" s="18">
        <v>0.5283</v>
      </c>
      <c r="F92" s="8">
        <v>0.391</v>
      </c>
      <c r="G92" s="9"/>
    </row>
    <row r="93" spans="1:7" ht="15.75">
      <c r="A93" s="4">
        <v>88</v>
      </c>
      <c r="B93" s="8">
        <v>0</v>
      </c>
      <c r="C93" s="18">
        <v>0</v>
      </c>
      <c r="D93" s="8">
        <v>0</v>
      </c>
      <c r="E93" s="18">
        <v>0</v>
      </c>
      <c r="F93" s="8"/>
      <c r="G93" s="9">
        <v>0.543</v>
      </c>
    </row>
    <row r="94" spans="1:7" ht="15.75">
      <c r="A94" s="4">
        <v>89</v>
      </c>
      <c r="B94" s="8">
        <f aca="true" t="shared" si="9" ref="B94:B110">C94*4.1868</f>
        <v>0.65439684</v>
      </c>
      <c r="C94" s="18">
        <v>0.1563</v>
      </c>
      <c r="D94" s="8">
        <f aca="true" t="shared" si="10" ref="D94:D110">E94*4.1868</f>
        <v>2.9173622399999997</v>
      </c>
      <c r="E94" s="18">
        <v>0.6968</v>
      </c>
      <c r="F94" s="8">
        <v>0.5409999999999999</v>
      </c>
      <c r="G94" s="9"/>
    </row>
    <row r="95" spans="1:7" ht="15.75">
      <c r="A95" s="4">
        <v>90</v>
      </c>
      <c r="B95" s="8">
        <f t="shared" si="9"/>
        <v>67.64780232</v>
      </c>
      <c r="C95" s="16">
        <v>16.1574</v>
      </c>
      <c r="D95" s="8">
        <f t="shared" si="10"/>
        <v>72.27463499999999</v>
      </c>
      <c r="E95" s="16">
        <v>17.2625</v>
      </c>
      <c r="F95" s="8">
        <v>1.1060000000000016</v>
      </c>
      <c r="G95" s="9"/>
    </row>
    <row r="96" spans="1:7" ht="15.75">
      <c r="A96" s="4">
        <v>91</v>
      </c>
      <c r="B96" s="8">
        <f t="shared" si="9"/>
        <v>21.35268</v>
      </c>
      <c r="C96" s="16">
        <v>5.1</v>
      </c>
      <c r="D96" s="8">
        <f t="shared" si="10"/>
        <v>21.35268</v>
      </c>
      <c r="E96" s="16">
        <v>5.1</v>
      </c>
      <c r="F96" s="8"/>
      <c r="G96" s="9">
        <v>0.5685</v>
      </c>
    </row>
    <row r="97" spans="1:7" ht="15.75">
      <c r="A97" s="4">
        <v>92</v>
      </c>
      <c r="B97" s="8">
        <f t="shared" si="9"/>
        <v>0.01716588</v>
      </c>
      <c r="C97" s="18">
        <v>0.0041</v>
      </c>
      <c r="D97" s="8">
        <f t="shared" si="10"/>
        <v>0.25037064</v>
      </c>
      <c r="E97" s="18">
        <v>0.0598</v>
      </c>
      <c r="F97" s="8">
        <v>0.05599999999999999</v>
      </c>
      <c r="G97" s="9"/>
    </row>
    <row r="98" spans="1:7" ht="15.75">
      <c r="A98" s="4">
        <v>93</v>
      </c>
      <c r="B98" s="8">
        <f t="shared" si="9"/>
        <v>3.9481523999999997</v>
      </c>
      <c r="C98" s="16">
        <v>0.943</v>
      </c>
      <c r="D98" s="8">
        <f t="shared" si="10"/>
        <v>6.6946932</v>
      </c>
      <c r="E98" s="16">
        <v>1.599</v>
      </c>
      <c r="F98" s="8">
        <v>0.656</v>
      </c>
      <c r="G98" s="9"/>
    </row>
    <row r="99" spans="1:7" ht="15.75">
      <c r="A99" s="4">
        <v>94</v>
      </c>
      <c r="B99" s="8">
        <f t="shared" si="9"/>
        <v>0.798</v>
      </c>
      <c r="C99" s="16">
        <v>0.19059902550874178</v>
      </c>
      <c r="D99" s="8">
        <f t="shared" si="10"/>
        <v>0.798</v>
      </c>
      <c r="E99" s="16">
        <v>0.19059902550874178</v>
      </c>
      <c r="F99" s="8">
        <v>0</v>
      </c>
      <c r="G99" s="9"/>
    </row>
    <row r="100" spans="1:7" ht="15.75">
      <c r="A100" s="4">
        <v>95</v>
      </c>
      <c r="B100" s="8">
        <f t="shared" si="9"/>
        <v>56.311</v>
      </c>
      <c r="C100" s="16">
        <f>56.311/4.1868</f>
        <v>13.449651284990924</v>
      </c>
      <c r="D100" s="8">
        <f t="shared" si="10"/>
        <v>58.684</v>
      </c>
      <c r="E100" s="16">
        <f>58.684/4.1868</f>
        <v>14.016432597687972</v>
      </c>
      <c r="F100" s="8">
        <v>0.5660000000000007</v>
      </c>
      <c r="G100" s="9"/>
    </row>
    <row r="101" spans="1:7" ht="15.75">
      <c r="A101" s="4">
        <v>96</v>
      </c>
      <c r="B101" s="8">
        <f t="shared" si="9"/>
        <v>6.7595886</v>
      </c>
      <c r="C101" s="16">
        <v>1.6145</v>
      </c>
      <c r="D101" s="8">
        <f t="shared" si="10"/>
        <v>8.83791612</v>
      </c>
      <c r="E101" s="16">
        <v>2.1109</v>
      </c>
      <c r="F101" s="8">
        <v>0.4960000000000002</v>
      </c>
      <c r="G101" s="9"/>
    </row>
    <row r="102" spans="1:7" ht="15.75">
      <c r="A102" s="4">
        <v>97</v>
      </c>
      <c r="B102" s="8">
        <v>0</v>
      </c>
      <c r="C102" s="16" t="s">
        <v>9</v>
      </c>
      <c r="D102" s="8">
        <v>0</v>
      </c>
      <c r="E102" s="16" t="s">
        <v>9</v>
      </c>
      <c r="F102" s="8"/>
      <c r="G102" s="9">
        <v>0.5459999999999999</v>
      </c>
    </row>
    <row r="103" spans="1:7" ht="15.75">
      <c r="A103" s="4">
        <v>98</v>
      </c>
      <c r="B103" s="8">
        <f t="shared" si="9"/>
        <v>5.6793942</v>
      </c>
      <c r="C103" s="16">
        <v>1.3565</v>
      </c>
      <c r="D103" s="8">
        <f t="shared" si="10"/>
        <v>5.904225359999999</v>
      </c>
      <c r="E103" s="16">
        <v>1.4102</v>
      </c>
      <c r="F103" s="8">
        <v>0.052999999999999936</v>
      </c>
      <c r="G103" s="9"/>
    </row>
    <row r="104" spans="1:7" ht="15.75">
      <c r="A104" s="4">
        <v>99</v>
      </c>
      <c r="B104" s="8">
        <v>0</v>
      </c>
      <c r="C104" s="16" t="s">
        <v>9</v>
      </c>
      <c r="D104" s="8">
        <v>0</v>
      </c>
      <c r="E104" s="16" t="s">
        <v>9</v>
      </c>
      <c r="F104" s="8"/>
      <c r="G104" s="9">
        <v>0.8985</v>
      </c>
    </row>
    <row r="105" spans="1:7" ht="15.75">
      <c r="A105" s="4">
        <v>100</v>
      </c>
      <c r="B105" s="8">
        <f t="shared" si="9"/>
        <v>39.7787868</v>
      </c>
      <c r="C105" s="16">
        <v>9.501</v>
      </c>
      <c r="D105" s="8">
        <f t="shared" si="10"/>
        <v>42.5085804</v>
      </c>
      <c r="E105" s="16">
        <v>10.153</v>
      </c>
      <c r="F105" s="8">
        <v>0.652000000000001</v>
      </c>
      <c r="G105" s="9"/>
    </row>
    <row r="106" spans="1:7" ht="15.75">
      <c r="A106" s="4">
        <v>101</v>
      </c>
      <c r="B106" s="8">
        <f t="shared" si="9"/>
        <v>23.8187052</v>
      </c>
      <c r="C106" s="18">
        <v>5.689</v>
      </c>
      <c r="D106" s="8">
        <f t="shared" si="10"/>
        <v>26.376839999999998</v>
      </c>
      <c r="E106" s="18">
        <v>6.3</v>
      </c>
      <c r="F106" s="8">
        <v>0.6109999999999998</v>
      </c>
      <c r="G106" s="9"/>
    </row>
    <row r="107" spans="1:7" ht="15.75">
      <c r="A107" s="4">
        <v>102</v>
      </c>
      <c r="B107" s="8">
        <f t="shared" si="9"/>
        <v>36.42516</v>
      </c>
      <c r="C107" s="16">
        <v>8.7</v>
      </c>
      <c r="D107" s="8">
        <f t="shared" si="10"/>
        <v>39.35592</v>
      </c>
      <c r="E107" s="16">
        <v>9.4</v>
      </c>
      <c r="F107" s="8">
        <v>0.700000000000001</v>
      </c>
      <c r="G107" s="9"/>
    </row>
    <row r="108" spans="1:7" ht="15.75">
      <c r="A108" s="4">
        <v>103</v>
      </c>
      <c r="B108" s="8">
        <f t="shared" si="9"/>
        <v>0</v>
      </c>
      <c r="C108" s="16">
        <v>0</v>
      </c>
      <c r="D108" s="8">
        <f t="shared" si="10"/>
        <v>0</v>
      </c>
      <c r="E108" s="16">
        <v>0</v>
      </c>
      <c r="F108" s="8"/>
      <c r="G108" s="9">
        <v>0.597</v>
      </c>
    </row>
    <row r="109" spans="1:7" ht="15.75">
      <c r="A109" s="4">
        <v>104</v>
      </c>
      <c r="B109" s="8">
        <v>0</v>
      </c>
      <c r="C109" s="18" t="s">
        <v>9</v>
      </c>
      <c r="D109" s="8">
        <v>0</v>
      </c>
      <c r="E109" s="18" t="s">
        <v>9</v>
      </c>
      <c r="F109" s="8"/>
      <c r="G109" s="9">
        <v>0.5955</v>
      </c>
    </row>
    <row r="110" spans="1:7" ht="15.75">
      <c r="A110" s="4">
        <v>105</v>
      </c>
      <c r="B110" s="8">
        <f t="shared" si="9"/>
        <v>1.2769739999999998</v>
      </c>
      <c r="C110" s="16">
        <v>0.305</v>
      </c>
      <c r="D110" s="8">
        <f t="shared" si="10"/>
        <v>2.81520432</v>
      </c>
      <c r="E110" s="16">
        <v>0.6724</v>
      </c>
      <c r="F110" s="8">
        <v>0.36700000000000005</v>
      </c>
      <c r="G110" s="9"/>
    </row>
    <row r="111" spans="1:7" ht="15.75">
      <c r="A111" s="4">
        <v>106</v>
      </c>
      <c r="B111" s="8">
        <v>0</v>
      </c>
      <c r="C111" s="16">
        <v>0</v>
      </c>
      <c r="D111" s="8">
        <v>0</v>
      </c>
      <c r="E111" s="16">
        <v>0</v>
      </c>
      <c r="F111" s="8"/>
      <c r="G111" s="9">
        <v>0.543</v>
      </c>
    </row>
    <row r="112" spans="1:7" ht="15.75">
      <c r="A112" s="4">
        <v>107</v>
      </c>
      <c r="B112" s="8">
        <f aca="true" t="shared" si="11" ref="B112:B123">C112*4.1868</f>
        <v>0</v>
      </c>
      <c r="C112" s="20">
        <v>0</v>
      </c>
      <c r="D112" s="8">
        <f aca="true" t="shared" si="12" ref="D112:D123">E112*4.1868</f>
        <v>0</v>
      </c>
      <c r="E112" s="20">
        <v>0</v>
      </c>
      <c r="F112" s="8"/>
      <c r="G112" s="9">
        <v>1.2539999999999998</v>
      </c>
    </row>
    <row r="113" spans="1:7" ht="15.75">
      <c r="A113" s="4">
        <v>108</v>
      </c>
      <c r="B113" s="8">
        <f t="shared" si="11"/>
        <v>6.69888</v>
      </c>
      <c r="C113" s="16">
        <v>1.6</v>
      </c>
      <c r="D113" s="8">
        <f t="shared" si="12"/>
        <v>7.53624</v>
      </c>
      <c r="E113" s="16">
        <v>1.8</v>
      </c>
      <c r="F113" s="8">
        <v>0.19999999999999996</v>
      </c>
      <c r="G113" s="9"/>
    </row>
    <row r="114" spans="1:7" ht="15.75">
      <c r="A114" s="4">
        <v>109</v>
      </c>
      <c r="B114" s="8">
        <f t="shared" si="11"/>
        <v>0.17752031999999998</v>
      </c>
      <c r="C114" s="18">
        <v>0.0424</v>
      </c>
      <c r="D114" s="8">
        <f t="shared" si="12"/>
        <v>0.37723068</v>
      </c>
      <c r="E114" s="18">
        <v>0.0901</v>
      </c>
      <c r="F114" s="8">
        <v>0.048</v>
      </c>
      <c r="G114" s="9"/>
    </row>
    <row r="115" spans="1:7" ht="15.75">
      <c r="A115" s="4">
        <v>110</v>
      </c>
      <c r="B115" s="8">
        <f t="shared" si="11"/>
        <v>47.465</v>
      </c>
      <c r="C115" s="18">
        <f>47.465/4.1868</f>
        <v>11.336820483424097</v>
      </c>
      <c r="D115" s="8">
        <f t="shared" si="12"/>
        <v>47.916</v>
      </c>
      <c r="E115" s="18">
        <f>47.916/4.1868</f>
        <v>11.444539982803095</v>
      </c>
      <c r="F115" s="8">
        <v>0.10800000000000054</v>
      </c>
      <c r="G115" s="9"/>
    </row>
    <row r="116" spans="1:7" ht="15.75">
      <c r="A116" s="4">
        <v>111</v>
      </c>
      <c r="B116" s="8">
        <v>0</v>
      </c>
      <c r="C116" s="16" t="s">
        <v>9</v>
      </c>
      <c r="D116" s="8">
        <v>0</v>
      </c>
      <c r="E116" s="16" t="s">
        <v>9</v>
      </c>
      <c r="F116" s="8"/>
      <c r="G116" s="9">
        <v>0.6585</v>
      </c>
    </row>
    <row r="117" spans="1:7" ht="15.75">
      <c r="A117" s="4">
        <v>112</v>
      </c>
      <c r="B117" s="8">
        <f t="shared" si="11"/>
        <v>37.449</v>
      </c>
      <c r="C117" s="16">
        <f>37.449/4.1868</f>
        <v>8.944539982803095</v>
      </c>
      <c r="D117" s="8">
        <f t="shared" si="12"/>
        <v>38.094</v>
      </c>
      <c r="E117" s="16">
        <f>38.094/4.1868</f>
        <v>9.09859558612783</v>
      </c>
      <c r="F117" s="8">
        <v>0.15399999999999991</v>
      </c>
      <c r="G117" s="9"/>
    </row>
    <row r="118" spans="1:7" ht="15.75">
      <c r="A118" s="4">
        <v>113</v>
      </c>
      <c r="B118" s="8">
        <f t="shared" si="11"/>
        <v>15.3571824</v>
      </c>
      <c r="C118" s="16">
        <v>3.668</v>
      </c>
      <c r="D118" s="8">
        <f t="shared" si="12"/>
        <v>17.693416799999998</v>
      </c>
      <c r="E118" s="16">
        <v>4.226</v>
      </c>
      <c r="F118" s="8">
        <v>0.5579999999999998</v>
      </c>
      <c r="G118" s="9"/>
    </row>
    <row r="119" spans="1:7" ht="15.75">
      <c r="A119" s="4">
        <v>114</v>
      </c>
      <c r="B119" s="8">
        <f t="shared" si="11"/>
        <v>28.470239999999997</v>
      </c>
      <c r="C119" s="16">
        <v>6.8</v>
      </c>
      <c r="D119" s="8">
        <f t="shared" si="12"/>
        <v>31.819679999999998</v>
      </c>
      <c r="E119" s="16">
        <v>7.6</v>
      </c>
      <c r="F119" s="8">
        <v>0.7999999999999998</v>
      </c>
      <c r="G119" s="9"/>
    </row>
    <row r="120" spans="1:7" ht="15.75">
      <c r="A120" s="4">
        <v>115</v>
      </c>
      <c r="B120" s="8">
        <f t="shared" si="11"/>
        <v>2.06534844</v>
      </c>
      <c r="C120" s="18">
        <v>0.4933</v>
      </c>
      <c r="D120" s="8">
        <f t="shared" si="12"/>
        <v>3.47420664</v>
      </c>
      <c r="E120" s="18">
        <v>0.8298</v>
      </c>
      <c r="F120" s="8">
        <v>0.33699999999999997</v>
      </c>
      <c r="G120" s="9"/>
    </row>
    <row r="121" spans="1:7" ht="15.75">
      <c r="A121" s="4">
        <v>116</v>
      </c>
      <c r="B121" s="8">
        <f t="shared" si="11"/>
        <v>37.703</v>
      </c>
      <c r="C121" s="16">
        <f>37.703/4.1868</f>
        <v>9.00520684054648</v>
      </c>
      <c r="D121" s="8">
        <f t="shared" si="12"/>
        <v>38.313</v>
      </c>
      <c r="E121" s="16">
        <f>38.313/4.1868</f>
        <v>9.150902837489253</v>
      </c>
      <c r="F121" s="8">
        <v>0.14599999999999902</v>
      </c>
      <c r="G121" s="9"/>
    </row>
    <row r="122" spans="1:7" ht="15.75">
      <c r="A122" s="4">
        <v>117</v>
      </c>
      <c r="B122" s="8">
        <f t="shared" si="11"/>
        <v>2.4413230799999996</v>
      </c>
      <c r="C122" s="16">
        <v>0.5831</v>
      </c>
      <c r="D122" s="8">
        <f t="shared" si="12"/>
        <v>5.844772799999999</v>
      </c>
      <c r="E122" s="16">
        <v>1.396</v>
      </c>
      <c r="F122" s="8">
        <v>0.813</v>
      </c>
      <c r="G122" s="9"/>
    </row>
    <row r="123" spans="1:7" ht="15.75">
      <c r="A123" s="4">
        <v>118</v>
      </c>
      <c r="B123" s="8">
        <f t="shared" si="11"/>
        <v>2.02724856</v>
      </c>
      <c r="C123" s="16">
        <v>0.4842</v>
      </c>
      <c r="D123" s="8">
        <f t="shared" si="12"/>
        <v>4.45726728</v>
      </c>
      <c r="E123" s="16">
        <v>1.0646</v>
      </c>
      <c r="F123" s="8">
        <v>0.581</v>
      </c>
      <c r="G123" s="9"/>
    </row>
    <row r="124" spans="1:7" ht="15.75">
      <c r="A124" s="4">
        <v>119</v>
      </c>
      <c r="B124" s="8">
        <v>0</v>
      </c>
      <c r="C124" s="16">
        <v>14.906</v>
      </c>
      <c r="D124" s="8">
        <v>0</v>
      </c>
      <c r="E124" s="16">
        <v>16.391</v>
      </c>
      <c r="F124" s="8">
        <v>1.4849999999999974</v>
      </c>
      <c r="G124" s="9"/>
    </row>
    <row r="125" spans="1:7" ht="15.75">
      <c r="A125" s="4">
        <v>120</v>
      </c>
      <c r="B125" s="8">
        <f>C125*4.1868</f>
        <v>24.916000000000004</v>
      </c>
      <c r="C125" s="16">
        <f>24.916/4.1868</f>
        <v>5.9510843603706896</v>
      </c>
      <c r="D125" s="8">
        <f>E125*4.1868</f>
        <v>27.613</v>
      </c>
      <c r="E125" s="16">
        <f>27.613/4.1868</f>
        <v>6.595251743575045</v>
      </c>
      <c r="F125" s="8">
        <v>0.6440000000000001</v>
      </c>
      <c r="G125" s="9"/>
    </row>
    <row r="126" spans="1:7" ht="15.75">
      <c r="A126" s="4">
        <v>121</v>
      </c>
      <c r="B126" s="8">
        <f>C126*4.1868</f>
        <v>0.55768176</v>
      </c>
      <c r="C126" s="16">
        <v>0.1332</v>
      </c>
      <c r="D126" s="8">
        <f>E126*4.1868</f>
        <v>1.81414044</v>
      </c>
      <c r="E126" s="16">
        <v>0.4333</v>
      </c>
      <c r="F126" s="8">
        <v>0.3</v>
      </c>
      <c r="G126" s="9"/>
    </row>
    <row r="127" spans="1:7" ht="15.75">
      <c r="A127" s="4">
        <v>122</v>
      </c>
      <c r="B127" s="8">
        <v>0</v>
      </c>
      <c r="C127" s="16" t="s">
        <v>9</v>
      </c>
      <c r="D127" s="8">
        <v>0</v>
      </c>
      <c r="E127" s="16" t="s">
        <v>9</v>
      </c>
      <c r="F127" s="8">
        <v>0</v>
      </c>
      <c r="G127" s="9">
        <v>0.375</v>
      </c>
    </row>
    <row r="128" spans="1:7" ht="15.75">
      <c r="A128" s="4">
        <v>123</v>
      </c>
      <c r="B128" s="8">
        <v>0</v>
      </c>
      <c r="C128" s="18">
        <f>50.209/4.1868</f>
        <v>11.992213623769945</v>
      </c>
      <c r="D128" s="8">
        <v>0</v>
      </c>
      <c r="E128" s="18">
        <f>50.971/4.1868</f>
        <v>12.174214197000095</v>
      </c>
      <c r="F128" s="8">
        <v>0.1819999999999986</v>
      </c>
      <c r="G128" s="9"/>
    </row>
    <row r="129" spans="1:7" ht="15.75">
      <c r="A129" s="4">
        <v>124</v>
      </c>
      <c r="B129" s="8">
        <f aca="true" t="shared" si="13" ref="B129:B139">C129*4.1868</f>
        <v>18.911</v>
      </c>
      <c r="C129" s="18">
        <f>18.911/4.1868</f>
        <v>4.516814751122576</v>
      </c>
      <c r="D129" s="8">
        <f aca="true" t="shared" si="14" ref="D129:D139">E129*4.1868</f>
        <v>20.768</v>
      </c>
      <c r="E129" s="18">
        <f>20.768/4.1868</f>
        <v>4.960351581159836</v>
      </c>
      <c r="F129" s="8">
        <v>0.4429999999999996</v>
      </c>
      <c r="G129" s="9"/>
    </row>
    <row r="130" spans="1:7" ht="15.75">
      <c r="A130" s="4">
        <v>125</v>
      </c>
      <c r="B130" s="8">
        <f t="shared" si="13"/>
        <v>45.4225932</v>
      </c>
      <c r="C130" s="16">
        <v>10.849</v>
      </c>
      <c r="D130" s="8">
        <f t="shared" si="14"/>
        <v>50.605851599999994</v>
      </c>
      <c r="E130" s="16">
        <v>12.087</v>
      </c>
      <c r="F130" s="8">
        <v>1.2379999999999995</v>
      </c>
      <c r="G130" s="9"/>
    </row>
    <row r="131" spans="1:7" ht="15.75">
      <c r="A131" s="4">
        <v>126</v>
      </c>
      <c r="B131" s="8">
        <f t="shared" si="13"/>
        <v>7.74097452</v>
      </c>
      <c r="C131" s="16">
        <v>1.8489</v>
      </c>
      <c r="D131" s="8">
        <f t="shared" si="14"/>
        <v>9.351217799999999</v>
      </c>
      <c r="E131" s="16">
        <v>2.2335</v>
      </c>
      <c r="F131" s="8">
        <v>0.385</v>
      </c>
      <c r="G131" s="9"/>
    </row>
    <row r="132" spans="1:7" ht="15.75">
      <c r="A132" s="4">
        <v>127</v>
      </c>
      <c r="B132" s="8">
        <f t="shared" si="13"/>
        <v>0.55098288</v>
      </c>
      <c r="C132" s="16">
        <v>0.1316</v>
      </c>
      <c r="D132" s="8">
        <f t="shared" si="14"/>
        <v>2.15745804</v>
      </c>
      <c r="E132" s="16">
        <v>0.5153</v>
      </c>
      <c r="F132" s="8">
        <v>0.383</v>
      </c>
      <c r="G132" s="9"/>
    </row>
    <row r="133" spans="1:7" ht="15.75">
      <c r="A133" s="4">
        <v>128</v>
      </c>
      <c r="B133" s="8">
        <f t="shared" si="13"/>
        <v>0.8076337199999999</v>
      </c>
      <c r="C133" s="18">
        <v>0.1929</v>
      </c>
      <c r="D133" s="8">
        <f t="shared" si="14"/>
        <v>3.3213884399999998</v>
      </c>
      <c r="E133" s="18">
        <v>0.7933</v>
      </c>
      <c r="F133" s="8">
        <v>0.6000000000000001</v>
      </c>
      <c r="G133" s="9"/>
    </row>
    <row r="134" spans="1:7" ht="15.75">
      <c r="A134" s="4">
        <v>129</v>
      </c>
      <c r="B134" s="8">
        <v>0</v>
      </c>
      <c r="C134" s="16">
        <v>0</v>
      </c>
      <c r="D134" s="8">
        <v>0</v>
      </c>
      <c r="E134" s="16">
        <v>0.5174</v>
      </c>
      <c r="F134" s="8">
        <v>0.517</v>
      </c>
      <c r="G134" s="9"/>
    </row>
    <row r="135" spans="1:7" ht="15.75">
      <c r="A135" s="4">
        <v>130</v>
      </c>
      <c r="B135" s="8">
        <f t="shared" si="13"/>
        <v>51.482</v>
      </c>
      <c r="C135" s="18">
        <f>51.482/4.1868</f>
        <v>12.296264450176746</v>
      </c>
      <c r="D135" s="8">
        <f t="shared" si="14"/>
        <v>51.757</v>
      </c>
      <c r="E135" s="18">
        <f>51.757/4.1868</f>
        <v>12.361947071749308</v>
      </c>
      <c r="F135" s="8">
        <v>0.06600000000000072</v>
      </c>
      <c r="G135" s="9"/>
    </row>
    <row r="136" spans="1:7" ht="15.75">
      <c r="A136" s="4">
        <v>131</v>
      </c>
      <c r="B136" s="8">
        <f t="shared" si="13"/>
        <v>9.964</v>
      </c>
      <c r="C136" s="16">
        <f>9.964/4.1868</f>
        <v>2.3798605139963698</v>
      </c>
      <c r="D136" s="8">
        <f t="shared" si="14"/>
        <v>10.532999999999998</v>
      </c>
      <c r="E136" s="16">
        <f>10.533/4.1868</f>
        <v>2.5157638291774145</v>
      </c>
      <c r="F136" s="8">
        <v>0.13600000000000012</v>
      </c>
      <c r="G136" s="9"/>
    </row>
    <row r="137" spans="1:7" ht="15.75">
      <c r="A137" s="4">
        <v>132</v>
      </c>
      <c r="B137" s="8">
        <f t="shared" si="13"/>
        <v>2.34712008</v>
      </c>
      <c r="C137" s="16">
        <v>0.5606</v>
      </c>
      <c r="D137" s="8">
        <f t="shared" si="14"/>
        <v>6.69511188</v>
      </c>
      <c r="E137" s="16">
        <v>1.5991</v>
      </c>
      <c r="F137" s="8">
        <v>1.0379999999999998</v>
      </c>
      <c r="G137" s="9"/>
    </row>
    <row r="138" spans="1:7" ht="15.75">
      <c r="A138" s="4">
        <v>133</v>
      </c>
      <c r="B138" s="8">
        <f t="shared" si="13"/>
        <v>0.01632852</v>
      </c>
      <c r="C138" s="20">
        <v>0.0039</v>
      </c>
      <c r="D138" s="8">
        <f t="shared" si="14"/>
        <v>0.01632852</v>
      </c>
      <c r="E138" s="20">
        <v>0.0039</v>
      </c>
      <c r="F138" s="8">
        <v>0</v>
      </c>
      <c r="G138" s="9"/>
    </row>
    <row r="139" spans="1:7" ht="15.75">
      <c r="A139" s="4">
        <v>134</v>
      </c>
      <c r="B139" s="8">
        <f t="shared" si="13"/>
        <v>0.79381728</v>
      </c>
      <c r="C139" s="18">
        <v>0.1896</v>
      </c>
      <c r="D139" s="8">
        <f t="shared" si="14"/>
        <v>3.13423848</v>
      </c>
      <c r="E139" s="18">
        <v>0.7486</v>
      </c>
      <c r="F139" s="8">
        <v>0.5589999999999999</v>
      </c>
      <c r="G139" s="9"/>
    </row>
    <row r="140" spans="1:7" ht="15.75">
      <c r="A140" s="4">
        <v>135</v>
      </c>
      <c r="B140" s="8">
        <f>C140*4.1868</f>
        <v>1.23845544</v>
      </c>
      <c r="C140" s="16">
        <v>0.2958</v>
      </c>
      <c r="D140" s="8">
        <f>E140*4.1868</f>
        <v>2.47900428</v>
      </c>
      <c r="E140" s="16">
        <v>0.5921</v>
      </c>
      <c r="F140" s="8">
        <v>0.296</v>
      </c>
      <c r="G140" s="9"/>
    </row>
    <row r="141" spans="1:7" ht="15.75">
      <c r="A141" s="4">
        <v>136</v>
      </c>
      <c r="B141" s="8">
        <f aca="true" t="shared" si="15" ref="B141:B153">C141*4.1868</f>
        <v>40.705</v>
      </c>
      <c r="C141" s="16">
        <f>40.705/4.1868</f>
        <v>9.722222222222221</v>
      </c>
      <c r="D141" s="8">
        <f aca="true" t="shared" si="16" ref="D141:D153">E141*4.1868</f>
        <v>43.347</v>
      </c>
      <c r="E141" s="16">
        <f>43.347/4.1868</f>
        <v>10.353253081112067</v>
      </c>
      <c r="F141" s="8">
        <v>0.6310000000000002</v>
      </c>
      <c r="G141" s="9"/>
    </row>
    <row r="142" spans="1:7" ht="15.75">
      <c r="A142" s="4">
        <v>137</v>
      </c>
      <c r="B142" s="8">
        <f t="shared" si="15"/>
        <v>3.6718235999999997</v>
      </c>
      <c r="C142" s="16">
        <v>0.877</v>
      </c>
      <c r="D142" s="8">
        <f t="shared" si="16"/>
        <v>3.6718235999999997</v>
      </c>
      <c r="E142" s="16">
        <v>0.877</v>
      </c>
      <c r="F142" s="8"/>
      <c r="G142" s="9">
        <v>0.594</v>
      </c>
    </row>
    <row r="143" spans="1:7" ht="15.75">
      <c r="A143" s="4">
        <v>138</v>
      </c>
      <c r="B143" s="8">
        <f t="shared" si="15"/>
        <v>0</v>
      </c>
      <c r="C143" s="16">
        <v>0</v>
      </c>
      <c r="D143" s="8">
        <f t="shared" si="16"/>
        <v>0</v>
      </c>
      <c r="E143" s="16">
        <v>0</v>
      </c>
      <c r="F143" s="8">
        <v>0</v>
      </c>
      <c r="G143" s="9"/>
    </row>
    <row r="144" spans="1:7" ht="15.75">
      <c r="A144" s="4">
        <v>139</v>
      </c>
      <c r="B144" s="8">
        <f t="shared" si="15"/>
        <v>15.233253119999999</v>
      </c>
      <c r="C144" s="17">
        <v>3.6384</v>
      </c>
      <c r="D144" s="8">
        <f t="shared" si="16"/>
        <v>15.85415556</v>
      </c>
      <c r="E144" s="17">
        <v>3.7867</v>
      </c>
      <c r="F144" s="8">
        <v>0.14900000000000002</v>
      </c>
      <c r="G144" s="9"/>
    </row>
    <row r="145" spans="1:7" ht="15.75">
      <c r="A145" s="4">
        <v>140</v>
      </c>
      <c r="B145" s="8">
        <f t="shared" si="15"/>
        <v>2.08460772</v>
      </c>
      <c r="C145" s="16">
        <v>0.4979</v>
      </c>
      <c r="D145" s="8">
        <f t="shared" si="16"/>
        <v>4.2851898</v>
      </c>
      <c r="E145" s="16">
        <v>1.0235</v>
      </c>
      <c r="F145" s="8">
        <v>0.526</v>
      </c>
      <c r="G145" s="9"/>
    </row>
    <row r="146" spans="1:7" ht="15.75">
      <c r="A146" s="4">
        <v>141</v>
      </c>
      <c r="B146" s="8">
        <f t="shared" si="15"/>
        <v>19.5230484</v>
      </c>
      <c r="C146" s="16">
        <v>4.663</v>
      </c>
      <c r="D146" s="8">
        <f t="shared" si="16"/>
        <v>21.9765132</v>
      </c>
      <c r="E146" s="16">
        <v>5.249</v>
      </c>
      <c r="F146" s="8">
        <v>0.5859999999999994</v>
      </c>
      <c r="G146" s="9"/>
    </row>
    <row r="147" spans="1:7" ht="15.75">
      <c r="A147" s="4">
        <v>142</v>
      </c>
      <c r="B147" s="8">
        <f t="shared" si="15"/>
        <v>1.2371994</v>
      </c>
      <c r="C147" s="16">
        <v>0.2955</v>
      </c>
      <c r="D147" s="8">
        <f t="shared" si="16"/>
        <v>2.48109768</v>
      </c>
      <c r="E147" s="16">
        <v>0.5926</v>
      </c>
      <c r="F147" s="8">
        <v>0.29699999999999993</v>
      </c>
      <c r="G147" s="9"/>
    </row>
    <row r="148" spans="1:7" ht="15.75">
      <c r="A148" s="4">
        <v>143</v>
      </c>
      <c r="B148" s="8">
        <f t="shared" si="15"/>
        <v>20.91474072</v>
      </c>
      <c r="C148" s="16">
        <v>4.9954</v>
      </c>
      <c r="D148" s="8">
        <f t="shared" si="16"/>
        <v>26.13861108</v>
      </c>
      <c r="E148" s="16">
        <v>6.2431</v>
      </c>
      <c r="F148" s="8">
        <v>1.2480000000000002</v>
      </c>
      <c r="G148" s="9"/>
    </row>
    <row r="149" spans="1:7" ht="15.75">
      <c r="A149" s="4">
        <v>144</v>
      </c>
      <c r="B149" s="8">
        <f t="shared" si="15"/>
        <v>78.291</v>
      </c>
      <c r="C149" s="16">
        <f>78.291/4.1868</f>
        <v>18.699484092863283</v>
      </c>
      <c r="D149" s="8">
        <f t="shared" si="16"/>
        <v>81.962</v>
      </c>
      <c r="E149" s="16">
        <f>81.962/4.1868</f>
        <v>19.576287379382823</v>
      </c>
      <c r="F149" s="8">
        <v>0.8769999999999989</v>
      </c>
      <c r="G149" s="9"/>
    </row>
    <row r="150" spans="1:7" ht="15.75">
      <c r="A150" s="4">
        <v>145</v>
      </c>
      <c r="B150" s="8">
        <v>0</v>
      </c>
      <c r="C150" s="20">
        <v>0.3467</v>
      </c>
      <c r="D150" s="8">
        <f>E150*4.1868</f>
        <v>3.87320868</v>
      </c>
      <c r="E150" s="20">
        <v>0.9251</v>
      </c>
      <c r="F150" s="8">
        <v>0.5780000000000001</v>
      </c>
      <c r="G150" s="9"/>
    </row>
    <row r="151" spans="1:7" ht="15.75">
      <c r="A151" s="4">
        <v>146</v>
      </c>
      <c r="B151" s="8">
        <f t="shared" si="15"/>
        <v>56.164</v>
      </c>
      <c r="C151" s="16">
        <f>56.164/4.1868</f>
        <v>13.414540938186683</v>
      </c>
      <c r="D151" s="8">
        <f t="shared" si="16"/>
        <v>56.603</v>
      </c>
      <c r="E151" s="16">
        <f>56.603/4.1868</f>
        <v>13.519394286806154</v>
      </c>
      <c r="F151" s="8">
        <v>0.10400000000000097</v>
      </c>
      <c r="G151" s="9"/>
    </row>
    <row r="152" spans="1:7" ht="15.75">
      <c r="A152" s="4">
        <v>147</v>
      </c>
      <c r="B152" s="8">
        <v>0</v>
      </c>
      <c r="C152" s="20">
        <v>0</v>
      </c>
      <c r="D152" s="8">
        <v>0</v>
      </c>
      <c r="E152" s="20">
        <v>0</v>
      </c>
      <c r="F152" s="8"/>
      <c r="G152" s="9">
        <v>0.6585</v>
      </c>
    </row>
    <row r="153" spans="1:7" ht="15.75">
      <c r="A153" s="4">
        <v>148</v>
      </c>
      <c r="B153" s="8">
        <f t="shared" si="15"/>
        <v>1.1136888</v>
      </c>
      <c r="C153" s="18">
        <v>0.266</v>
      </c>
      <c r="D153" s="8">
        <f t="shared" si="16"/>
        <v>3.5001648</v>
      </c>
      <c r="E153" s="18">
        <v>0.836</v>
      </c>
      <c r="F153" s="8">
        <v>0.57</v>
      </c>
      <c r="G153" s="9"/>
    </row>
    <row r="154" spans="1:7" ht="15.75">
      <c r="A154" s="4">
        <v>149</v>
      </c>
      <c r="B154" s="8">
        <f>C154*4.1868</f>
        <v>10.098</v>
      </c>
      <c r="C154" s="16">
        <f>10.098/4.1868</f>
        <v>2.4118658641444544</v>
      </c>
      <c r="D154" s="8">
        <f>E154*4.1868</f>
        <v>10.098</v>
      </c>
      <c r="E154" s="16">
        <f>10.098/4.1868</f>
        <v>2.4118658641444544</v>
      </c>
      <c r="F154" s="8"/>
      <c r="G154" s="9">
        <v>0.5955</v>
      </c>
    </row>
    <row r="155" spans="1:7" ht="15.75">
      <c r="A155" s="4">
        <v>150</v>
      </c>
      <c r="B155" s="8">
        <f>C155*4.1868</f>
        <v>2.64103344</v>
      </c>
      <c r="C155" s="16">
        <v>0.6308</v>
      </c>
      <c r="D155" s="8">
        <f>E155*4.1868</f>
        <v>6.83620704</v>
      </c>
      <c r="E155" s="16">
        <v>1.6328</v>
      </c>
      <c r="F155" s="8">
        <v>1.002</v>
      </c>
      <c r="G155" s="9"/>
    </row>
    <row r="156" spans="1:7" ht="15.75">
      <c r="A156" s="4">
        <v>151</v>
      </c>
      <c r="B156" s="8">
        <f>C156*4.1868</f>
        <v>0.29391335999999996</v>
      </c>
      <c r="C156" s="16">
        <v>0.0702</v>
      </c>
      <c r="D156" s="8">
        <f>E156*4.1868</f>
        <v>0.7787448</v>
      </c>
      <c r="E156" s="16">
        <v>0.186</v>
      </c>
      <c r="F156" s="8">
        <v>0.11599999999999999</v>
      </c>
      <c r="G156" s="9"/>
    </row>
    <row r="157" spans="1:7" ht="15.75">
      <c r="A157" s="4">
        <v>152</v>
      </c>
      <c r="B157" s="8">
        <f>C157*4.1868</f>
        <v>112.3862724</v>
      </c>
      <c r="C157" s="18">
        <v>26.843</v>
      </c>
      <c r="D157" s="8">
        <f>E157*4.1868</f>
        <v>112.385</v>
      </c>
      <c r="E157" s="18">
        <f>112.385/4.1868</f>
        <v>26.842696092481134</v>
      </c>
      <c r="F157" s="8"/>
      <c r="G157" s="9">
        <v>0.92</v>
      </c>
    </row>
    <row r="158" spans="1:8" ht="15.75">
      <c r="A158" s="10" t="s">
        <v>11</v>
      </c>
      <c r="B158" s="11"/>
      <c r="C158" s="12"/>
      <c r="D158" s="13"/>
      <c r="E158" s="12"/>
      <c r="F158" s="28">
        <v>94.505</v>
      </c>
      <c r="G158" s="28"/>
      <c r="H158" s="2"/>
    </row>
    <row r="159" spans="1:7" ht="15.75">
      <c r="A159" s="14" t="s">
        <v>12</v>
      </c>
      <c r="B159" s="14"/>
      <c r="C159" s="15"/>
      <c r="D159" s="14"/>
      <c r="E159" s="15"/>
      <c r="F159" s="29">
        <v>58.092</v>
      </c>
      <c r="G159" s="29"/>
    </row>
    <row r="160" spans="1:7" ht="15.75">
      <c r="A160" s="14" t="s">
        <v>13</v>
      </c>
      <c r="B160" s="14"/>
      <c r="C160" s="15"/>
      <c r="D160" s="14"/>
      <c r="E160" s="15"/>
      <c r="F160" s="29">
        <v>20.598</v>
      </c>
      <c r="G160" s="29"/>
    </row>
    <row r="161" spans="1:7" ht="15.75">
      <c r="A161" s="30" t="s">
        <v>14</v>
      </c>
      <c r="B161" s="30"/>
      <c r="C161" s="30"/>
      <c r="D161" s="30"/>
      <c r="E161" s="30"/>
      <c r="F161" s="31">
        <f>F158-(F159+F160)</f>
        <v>15.814999999999998</v>
      </c>
      <c r="G161" s="31"/>
    </row>
    <row r="162" spans="1:7" ht="15.75">
      <c r="A162" s="30" t="s">
        <v>15</v>
      </c>
      <c r="B162" s="30"/>
      <c r="C162" s="30"/>
      <c r="D162" s="30"/>
      <c r="E162" s="30"/>
      <c r="F162" s="32">
        <f>F161/7548.5</f>
        <v>0.0020951182354110084</v>
      </c>
      <c r="G162" s="32"/>
    </row>
  </sheetData>
  <sheetProtection selectLockedCells="1" selectUnlockedCells="1"/>
  <mergeCells count="16">
    <mergeCell ref="F158:G158"/>
    <mergeCell ref="F159:G159"/>
    <mergeCell ref="F160:G160"/>
    <mergeCell ref="A161:E161"/>
    <mergeCell ref="F161:G161"/>
    <mergeCell ref="A162:E162"/>
    <mergeCell ref="F162:G162"/>
    <mergeCell ref="A1:F1"/>
    <mergeCell ref="A2:A5"/>
    <mergeCell ref="B2:G2"/>
    <mergeCell ref="B3:C3"/>
    <mergeCell ref="D3:E3"/>
    <mergeCell ref="F3:F5"/>
    <mergeCell ref="G3:G5"/>
    <mergeCell ref="B5:C5"/>
    <mergeCell ref="D5:E5"/>
  </mergeCells>
  <printOptions/>
  <pageMargins left="0.7083333333333334" right="0.7083333333333334" top="0.44027777777777777" bottom="0.3298611111111111" header="0.5118055555555555" footer="0.5118055555555555"/>
  <pageSetup horizontalDpi="300" verticalDpi="300" orientation="portrait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2020-12-29T07:37:19Z</dcterms:modified>
  <cp:category/>
  <cp:version/>
  <cp:contentType/>
  <cp:contentStatus/>
</cp:coreProperties>
</file>