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10" sheetId="1" r:id="rId1"/>
  </sheets>
  <definedNames/>
  <calcPr fullCalcOnLoad="1"/>
</workbook>
</file>

<file path=xl/sharedStrings.xml><?xml version="1.0" encoding="utf-8"?>
<sst xmlns="http://schemas.openxmlformats.org/spreadsheetml/2006/main" count="70" uniqueCount="20">
  <si>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</si>
  <si>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</si>
  <si>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</si>
  <si>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</si>
  <si>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</si>
  <si>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</si>
  <si>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</si>
  <si>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</si>
  <si>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</si>
  <si>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</si>
  <si>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</si>
  <si>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</si>
  <si>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</si>
  <si>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</si>
  <si>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</si>
  <si>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15.10.2020.  0:00:00</t>
  </si>
  <si>
    <t>27.10.2020. 0:00:00</t>
  </si>
  <si>
    <t>Показания приборов учета отопления за ОКТЯБРЬ  2020 г по адресу: г.Белгород ул.Шумилова д.10</t>
  </si>
  <si>
    <t>н/р</t>
  </si>
  <si>
    <t>нет доступа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</si>
</sst>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5" fontId="7" fillId="34" borderId="11" xfId="0" applyNumberFormat="1" applyFont="1" applyFill="1" applyBorder="1" applyAlignment="1">
      <alignment/>
    </xf>
    <xf numFmtId="165" fontId="7" fillId="35" borderId="11" xfId="0" applyNumberFormat="1" applyFont="1" applyFill="1" applyBorder="1" applyAlignment="1">
      <alignment/>
    </xf>
    <xf numFmtId="165" fontId="7" fillId="36" borderId="11" xfId="0" applyNumberFormat="1" applyFont="1" applyFill="1" applyBorder="1" applyAlignment="1">
      <alignment/>
    </xf>
    <xf numFmtId="165" fontId="7" fillId="36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20" zoomScaleNormal="120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149" sqref="A149"/>
      <selection pane="bottomRight" activeCell="I98" sqref="I98"/>
    </sheetView>
  </sheetViews>
  <sheetFormatPr defaultColWidth="9.140625" defaultRowHeight="15"/>
  <cols>
    <col min="1" max="1" width="10.57421875" style="0" customWidth="1"/>
    <col min="2" max="2" width="16.8515625" style="0" customWidth="1"/>
    <col min="3" max="3" width="18.00390625" style="1" customWidth="1"/>
    <col min="4" max="4" width="18.421875" style="0" customWidth="1"/>
    <col min="5" max="5" width="15.8515625" style="1" customWidth="1"/>
    <col min="6" max="6" width="17.28125" style="0" customWidth="1"/>
    <col min="7" max="7" width="12.7109375" style="2" customWidth="1"/>
  </cols>
  <sheetData>
    <row r="1" spans="1:6" ht="48.75" customHeight="1">
      <c r="A1" s="21" t="s">
        <v>17</v>
      </c>
      <c r="B1" s="21"/>
      <c r="C1" s="21"/>
      <c r="D1" s="21"/>
      <c r="E1" s="21"/>
      <c r="F1" s="21"/>
    </row>
    <row r="2" spans="1:7" ht="17.25" customHeight="1">
      <c r="A2" s="22" t="s">
        <v>0</v>
      </c>
      <c r="B2" s="23" t="s">
        <v>1</v>
      </c>
      <c r="C2" s="23"/>
      <c r="D2" s="23"/>
      <c r="E2" s="23"/>
      <c r="F2" s="23"/>
      <c r="G2" s="23"/>
    </row>
    <row r="3" spans="1:7" ht="16.5" customHeight="1">
      <c r="A3" s="22"/>
      <c r="B3" s="24" t="s">
        <v>2</v>
      </c>
      <c r="C3" s="24"/>
      <c r="D3" s="24" t="s">
        <v>3</v>
      </c>
      <c r="E3" s="24"/>
      <c r="F3" s="22" t="s">
        <v>4</v>
      </c>
      <c r="G3" s="25" t="s">
        <v>5</v>
      </c>
    </row>
    <row r="4" spans="1:7" ht="18.75" customHeight="1">
      <c r="A4" s="22"/>
      <c r="B4" s="5" t="s">
        <v>6</v>
      </c>
      <c r="C4" s="6" t="s">
        <v>7</v>
      </c>
      <c r="D4" s="4" t="s">
        <v>8</v>
      </c>
      <c r="E4" s="6" t="s">
        <v>7</v>
      </c>
      <c r="F4" s="22"/>
      <c r="G4" s="25"/>
    </row>
    <row r="5" spans="1:7" ht="34.5" customHeight="1">
      <c r="A5" s="22"/>
      <c r="B5" s="26" t="s">
        <v>15</v>
      </c>
      <c r="C5" s="26"/>
      <c r="D5" s="26" t="s">
        <v>16</v>
      </c>
      <c r="E5" s="26"/>
      <c r="F5" s="22"/>
      <c r="G5" s="25"/>
    </row>
    <row r="6" spans="1:7" ht="15.75">
      <c r="A6" s="3">
        <v>1</v>
      </c>
      <c r="B6" s="7">
        <f aca="true" t="shared" si="0" ref="B6:B11">C6*4.1868</f>
        <v>56.940479999999994</v>
      </c>
      <c r="C6" s="13">
        <v>13.6</v>
      </c>
      <c r="D6" s="7">
        <f aca="true" t="shared" si="1" ref="D6:D11">E6*4.1868</f>
        <v>58.6152</v>
      </c>
      <c r="E6" s="13">
        <v>14</v>
      </c>
      <c r="F6" s="7">
        <f aca="true" t="shared" si="2" ref="F6:F69">E6-C6</f>
        <v>0.40000000000000036</v>
      </c>
      <c r="G6" s="8"/>
    </row>
    <row r="7" spans="1:7" ht="15.75">
      <c r="A7" s="3">
        <v>2</v>
      </c>
      <c r="B7" s="7">
        <v>0</v>
      </c>
      <c r="C7" s="12" t="s">
        <v>9</v>
      </c>
      <c r="D7" s="7">
        <v>0</v>
      </c>
      <c r="E7" s="12" t="s">
        <v>9</v>
      </c>
      <c r="F7" s="7"/>
      <c r="G7" s="8">
        <v>0.32738709677419353</v>
      </c>
    </row>
    <row r="8" spans="1:7" ht="15.75">
      <c r="A8" s="3">
        <v>3</v>
      </c>
      <c r="B8" s="7">
        <f t="shared" si="0"/>
        <v>28.88892</v>
      </c>
      <c r="C8" s="11">
        <v>6.9</v>
      </c>
      <c r="D8" s="7">
        <f t="shared" si="1"/>
        <v>30.14496</v>
      </c>
      <c r="E8" s="11">
        <v>7.2</v>
      </c>
      <c r="F8" s="7">
        <f t="shared" si="2"/>
        <v>0.2999999999999998</v>
      </c>
      <c r="G8" s="8"/>
    </row>
    <row r="9" spans="1:7" ht="15.75">
      <c r="A9" s="3">
        <v>4</v>
      </c>
      <c r="B9" s="7">
        <f t="shared" si="0"/>
        <v>5.44284</v>
      </c>
      <c r="C9" s="11">
        <v>1.3</v>
      </c>
      <c r="D9" s="7">
        <f t="shared" si="1"/>
        <v>5.44284</v>
      </c>
      <c r="E9" s="11">
        <v>1.3</v>
      </c>
      <c r="F9" s="7">
        <f t="shared" si="2"/>
        <v>0</v>
      </c>
      <c r="G9" s="8"/>
    </row>
    <row r="10" spans="1:7" ht="15.75">
      <c r="A10" s="3">
        <v>5</v>
      </c>
      <c r="B10" s="7">
        <v>0</v>
      </c>
      <c r="C10" s="12" t="s">
        <v>9</v>
      </c>
      <c r="D10" s="7">
        <v>0</v>
      </c>
      <c r="E10" s="12" t="s">
        <v>9</v>
      </c>
      <c r="F10" s="7"/>
      <c r="G10" s="8">
        <v>0.3257419354838709</v>
      </c>
    </row>
    <row r="11" spans="1:7" ht="15.75">
      <c r="A11" s="3">
        <v>6</v>
      </c>
      <c r="B11" s="7">
        <f t="shared" si="0"/>
        <v>28.88892</v>
      </c>
      <c r="C11" s="13">
        <v>6.9</v>
      </c>
      <c r="D11" s="7">
        <f t="shared" si="1"/>
        <v>29.72628</v>
      </c>
      <c r="E11" s="13">
        <v>7.1</v>
      </c>
      <c r="F11" s="7">
        <f t="shared" si="2"/>
        <v>0.1999999999999993</v>
      </c>
      <c r="G11" s="8"/>
    </row>
    <row r="12" spans="1:7" ht="15.75">
      <c r="A12" s="3">
        <v>7</v>
      </c>
      <c r="B12" s="7">
        <v>0</v>
      </c>
      <c r="C12" s="12">
        <v>0</v>
      </c>
      <c r="D12" s="7">
        <v>0</v>
      </c>
      <c r="E12" s="12">
        <v>0.0837</v>
      </c>
      <c r="F12" s="7">
        <f t="shared" si="2"/>
        <v>0.0837</v>
      </c>
      <c r="G12" s="8"/>
    </row>
    <row r="13" spans="1:7" ht="15.75">
      <c r="A13" s="3">
        <v>8</v>
      </c>
      <c r="B13" s="7">
        <f>C13*4.1868</f>
        <v>47.72952</v>
      </c>
      <c r="C13" s="11">
        <v>11.4</v>
      </c>
      <c r="D13" s="7">
        <f>E13*4.1868</f>
        <v>49.40424</v>
      </c>
      <c r="E13" s="11">
        <v>11.8</v>
      </c>
      <c r="F13" s="7">
        <f t="shared" si="2"/>
        <v>0.40000000000000036</v>
      </c>
      <c r="G13" s="8"/>
    </row>
    <row r="14" spans="1:7" ht="15.75">
      <c r="A14" s="3">
        <v>9</v>
      </c>
      <c r="B14" s="7">
        <f>C14*4.1868</f>
        <v>12.77015868</v>
      </c>
      <c r="C14" s="12">
        <v>3.0501</v>
      </c>
      <c r="D14" s="7">
        <f>E14*4.1868</f>
        <v>13.2533154</v>
      </c>
      <c r="E14" s="12">
        <v>3.1655</v>
      </c>
      <c r="F14" s="7">
        <f t="shared" si="2"/>
        <v>0.11540000000000017</v>
      </c>
      <c r="G14" s="8"/>
    </row>
    <row r="15" spans="1:7" ht="15.75">
      <c r="A15" s="3">
        <v>10</v>
      </c>
      <c r="B15" s="7">
        <f>C15*4.1868</f>
        <v>26.376839999999998</v>
      </c>
      <c r="C15" s="11">
        <v>6.3</v>
      </c>
      <c r="D15" s="7">
        <f>E15*4.1868</f>
        <v>27.632879999999997</v>
      </c>
      <c r="E15" s="11">
        <v>6.6</v>
      </c>
      <c r="F15" s="7">
        <f t="shared" si="2"/>
        <v>0.2999999999999998</v>
      </c>
      <c r="G15" s="8"/>
    </row>
    <row r="16" spans="1:7" ht="15.75">
      <c r="A16" s="3">
        <v>11</v>
      </c>
      <c r="B16" s="7">
        <v>0</v>
      </c>
      <c r="C16" s="12" t="s">
        <v>9</v>
      </c>
      <c r="D16" s="7">
        <v>0</v>
      </c>
      <c r="E16" s="12" t="s">
        <v>9</v>
      </c>
      <c r="F16" s="7"/>
      <c r="G16" s="8">
        <v>0.3282096774193548</v>
      </c>
    </row>
    <row r="17" spans="1:7" ht="15.75">
      <c r="A17" s="3">
        <v>12</v>
      </c>
      <c r="B17" s="7">
        <v>0</v>
      </c>
      <c r="C17" s="13">
        <v>6.1</v>
      </c>
      <c r="D17" s="7">
        <v>0</v>
      </c>
      <c r="E17" s="13">
        <v>6.1</v>
      </c>
      <c r="F17" s="7">
        <f t="shared" si="2"/>
        <v>0</v>
      </c>
      <c r="G17" s="8"/>
    </row>
    <row r="18" spans="1:7" ht="15.75">
      <c r="A18" s="3">
        <v>13</v>
      </c>
      <c r="B18" s="7">
        <f>C18*4.1868</f>
        <v>20.1552552</v>
      </c>
      <c r="C18" s="11">
        <v>4.814</v>
      </c>
      <c r="D18" s="7">
        <f>E18*4.1868</f>
        <v>21.813228</v>
      </c>
      <c r="E18" s="11">
        <v>5.21</v>
      </c>
      <c r="F18" s="7">
        <f t="shared" si="2"/>
        <v>0.3959999999999999</v>
      </c>
      <c r="G18" s="8"/>
    </row>
    <row r="19" spans="1:7" ht="15.75">
      <c r="A19" s="3">
        <v>14</v>
      </c>
      <c r="B19" s="7">
        <v>0</v>
      </c>
      <c r="C19" s="12" t="s">
        <v>9</v>
      </c>
      <c r="D19" s="7">
        <v>0</v>
      </c>
      <c r="E19" s="12" t="s">
        <v>9</v>
      </c>
      <c r="F19" s="7"/>
      <c r="G19" s="8">
        <v>0.32738709677419353</v>
      </c>
    </row>
    <row r="20" spans="1:7" ht="15.75">
      <c r="A20" s="3">
        <v>15</v>
      </c>
      <c r="B20" s="7">
        <f>C20*4.1868</f>
        <v>33.91308</v>
      </c>
      <c r="C20" s="13">
        <v>8.1</v>
      </c>
      <c r="D20" s="7">
        <f>E20*4.1868</f>
        <v>34.331759999999996</v>
      </c>
      <c r="E20" s="13">
        <v>8.2</v>
      </c>
      <c r="F20" s="7">
        <f t="shared" si="2"/>
        <v>0.09999999999999964</v>
      </c>
      <c r="G20" s="8"/>
    </row>
    <row r="21" spans="1:7" ht="15.75">
      <c r="A21" s="3">
        <v>16</v>
      </c>
      <c r="B21" s="7">
        <f>C21*4.1868</f>
        <v>7.854436799999999</v>
      </c>
      <c r="C21" s="13">
        <v>1.876</v>
      </c>
      <c r="D21" s="7">
        <f>E21*4.1868</f>
        <v>7.8669972</v>
      </c>
      <c r="E21" s="13">
        <v>1.879</v>
      </c>
      <c r="F21" s="7">
        <f t="shared" si="2"/>
        <v>0.0030000000000001137</v>
      </c>
      <c r="G21" s="8"/>
    </row>
    <row r="22" spans="1:7" ht="15.75">
      <c r="A22" s="3">
        <v>17</v>
      </c>
      <c r="B22" s="7">
        <v>0</v>
      </c>
      <c r="C22" s="11">
        <v>11.6751</v>
      </c>
      <c r="D22" s="7">
        <v>0</v>
      </c>
      <c r="E22" s="11">
        <v>11.9363</v>
      </c>
      <c r="F22" s="7">
        <f t="shared" si="2"/>
        <v>0.26119999999999877</v>
      </c>
      <c r="G22" s="8"/>
    </row>
    <row r="23" spans="1:7" ht="15.75">
      <c r="A23" s="3">
        <v>18</v>
      </c>
      <c r="B23" s="7">
        <f aca="true" t="shared" si="3" ref="B23:B31">C23*4.1868</f>
        <v>95.279</v>
      </c>
      <c r="C23" s="13">
        <f>95.279/4.1868</f>
        <v>22.756998184771184</v>
      </c>
      <c r="D23" s="7">
        <f aca="true" t="shared" si="4" ref="D23:D31">E23*4.1868</f>
        <v>95.279</v>
      </c>
      <c r="E23" s="13">
        <f>95.279/4.1868</f>
        <v>22.756998184771184</v>
      </c>
      <c r="F23" s="7">
        <f t="shared" si="2"/>
        <v>0</v>
      </c>
      <c r="G23" s="8"/>
    </row>
    <row r="24" spans="1:7" ht="15.75">
      <c r="A24" s="3">
        <v>19</v>
      </c>
      <c r="B24" s="7">
        <f t="shared" si="3"/>
        <v>16.7472</v>
      </c>
      <c r="C24" s="13">
        <v>4</v>
      </c>
      <c r="D24" s="7">
        <f t="shared" si="4"/>
        <v>18.42192</v>
      </c>
      <c r="E24" s="13">
        <v>4.4</v>
      </c>
      <c r="F24" s="7">
        <f t="shared" si="2"/>
        <v>0.40000000000000036</v>
      </c>
      <c r="G24" s="8"/>
    </row>
    <row r="25" spans="1:7" ht="15.75">
      <c r="A25" s="3">
        <v>20</v>
      </c>
      <c r="B25" s="7">
        <f t="shared" si="3"/>
        <v>12.97908</v>
      </c>
      <c r="C25" s="11">
        <v>3.1</v>
      </c>
      <c r="D25" s="7">
        <f t="shared" si="4"/>
        <v>12.97908</v>
      </c>
      <c r="E25" s="11">
        <v>3.1</v>
      </c>
      <c r="F25" s="7">
        <f t="shared" si="2"/>
        <v>0</v>
      </c>
      <c r="G25" s="8"/>
    </row>
    <row r="26" spans="1:7" ht="15.75">
      <c r="A26" s="3">
        <v>21</v>
      </c>
      <c r="B26" s="7">
        <f t="shared" si="3"/>
        <v>33.07572</v>
      </c>
      <c r="C26" s="13">
        <v>7.9</v>
      </c>
      <c r="D26" s="7">
        <f t="shared" si="4"/>
        <v>33.07572</v>
      </c>
      <c r="E26" s="13">
        <v>7.9</v>
      </c>
      <c r="F26" s="7">
        <f t="shared" si="2"/>
        <v>0</v>
      </c>
      <c r="G26" s="8"/>
    </row>
    <row r="27" spans="1:7" ht="15.75">
      <c r="A27" s="3">
        <v>22</v>
      </c>
      <c r="B27" s="7">
        <f t="shared" si="3"/>
        <v>28.88892</v>
      </c>
      <c r="C27" s="13">
        <v>6.9</v>
      </c>
      <c r="D27" s="7">
        <f t="shared" si="4"/>
        <v>30.14496</v>
      </c>
      <c r="E27" s="13">
        <v>7.2</v>
      </c>
      <c r="F27" s="7">
        <f t="shared" si="2"/>
        <v>0.2999999999999998</v>
      </c>
      <c r="G27" s="8"/>
    </row>
    <row r="28" spans="1:7" ht="15.75">
      <c r="A28" s="3">
        <v>23</v>
      </c>
      <c r="B28" s="7">
        <f t="shared" si="3"/>
        <v>1.225375541856</v>
      </c>
      <c r="C28" s="13">
        <f>340.4*0.0008598</f>
        <v>0.29267592</v>
      </c>
      <c r="D28" s="7">
        <f t="shared" si="4"/>
        <v>1.225375541856</v>
      </c>
      <c r="E28" s="13">
        <f>340.4*0.0008598</f>
        <v>0.29267592</v>
      </c>
      <c r="F28" s="7">
        <f t="shared" si="2"/>
        <v>0</v>
      </c>
      <c r="G28" s="8"/>
    </row>
    <row r="29" spans="1:7" ht="15.75">
      <c r="A29" s="3">
        <v>24</v>
      </c>
      <c r="B29" s="7">
        <f t="shared" si="3"/>
        <v>22.19004</v>
      </c>
      <c r="C29" s="13">
        <v>5.3</v>
      </c>
      <c r="D29" s="7">
        <f t="shared" si="4"/>
        <v>23.44608</v>
      </c>
      <c r="E29" s="13">
        <v>5.6</v>
      </c>
      <c r="F29" s="7">
        <f t="shared" si="2"/>
        <v>0.2999999999999998</v>
      </c>
      <c r="G29" s="8"/>
    </row>
    <row r="30" spans="1:7" ht="15.75">
      <c r="A30" s="3">
        <v>25</v>
      </c>
      <c r="B30" s="7">
        <f t="shared" si="3"/>
        <v>15.909839999999999</v>
      </c>
      <c r="C30" s="13">
        <v>3.8</v>
      </c>
      <c r="D30" s="7">
        <f t="shared" si="4"/>
        <v>17.58456</v>
      </c>
      <c r="E30" s="13">
        <v>4.2</v>
      </c>
      <c r="F30" s="7">
        <f t="shared" si="2"/>
        <v>0.40000000000000036</v>
      </c>
      <c r="G30" s="8"/>
    </row>
    <row r="31" spans="1:7" ht="15.75">
      <c r="A31" s="3">
        <v>26</v>
      </c>
      <c r="B31" s="7">
        <f t="shared" si="3"/>
        <v>16.1736084</v>
      </c>
      <c r="C31" s="11">
        <v>3.863</v>
      </c>
      <c r="D31" s="7">
        <f t="shared" si="4"/>
        <v>16.1736084</v>
      </c>
      <c r="E31" s="11">
        <v>3.863</v>
      </c>
      <c r="F31" s="7">
        <f t="shared" si="2"/>
        <v>0</v>
      </c>
      <c r="G31" s="8"/>
    </row>
    <row r="32" spans="1:7" ht="15.75">
      <c r="A32" s="3">
        <v>27</v>
      </c>
      <c r="B32" s="7">
        <f>C32*4.1868</f>
        <v>23.44608</v>
      </c>
      <c r="C32" s="13">
        <v>5.6</v>
      </c>
      <c r="D32" s="7">
        <f>E32*4.1868</f>
        <v>23.86476</v>
      </c>
      <c r="E32" s="13">
        <v>5.7</v>
      </c>
      <c r="F32" s="7">
        <f t="shared" si="2"/>
        <v>0.10000000000000053</v>
      </c>
      <c r="G32" s="8"/>
    </row>
    <row r="33" spans="1:7" ht="15.75">
      <c r="A33" s="3">
        <v>28</v>
      </c>
      <c r="B33" s="7">
        <f>C33*4.1868</f>
        <v>4.1868</v>
      </c>
      <c r="C33" s="13">
        <v>1</v>
      </c>
      <c r="D33" s="7">
        <f>E33*4.1868</f>
        <v>4.1868</v>
      </c>
      <c r="E33" s="13">
        <v>1</v>
      </c>
      <c r="F33" s="7">
        <f t="shared" si="2"/>
        <v>0</v>
      </c>
      <c r="G33" s="8"/>
    </row>
    <row r="34" spans="1:7" ht="15.75">
      <c r="A34" s="3">
        <v>29</v>
      </c>
      <c r="B34" s="7">
        <f>C34*4.1868</f>
        <v>6.69888</v>
      </c>
      <c r="C34" s="14">
        <v>1.6</v>
      </c>
      <c r="D34" s="7">
        <f>E34*4.1868</f>
        <v>6.69888</v>
      </c>
      <c r="E34" s="14">
        <v>1.6</v>
      </c>
      <c r="F34" s="7">
        <f t="shared" si="2"/>
        <v>0</v>
      </c>
      <c r="G34" s="8"/>
    </row>
    <row r="35" spans="1:7" ht="15.75">
      <c r="A35" s="3">
        <v>30</v>
      </c>
      <c r="B35" s="7">
        <f>C35*4.1868</f>
        <v>94.031</v>
      </c>
      <c r="C35" s="13">
        <f>94.031/4.1868</f>
        <v>22.458918505780073</v>
      </c>
      <c r="D35" s="7">
        <f>E35*4.1868</f>
        <v>94.603</v>
      </c>
      <c r="E35" s="13">
        <f>94.603/4.1868</f>
        <v>22.595538358650998</v>
      </c>
      <c r="F35" s="7">
        <f t="shared" si="2"/>
        <v>0.13661985287092548</v>
      </c>
      <c r="G35" s="8"/>
    </row>
    <row r="36" spans="1:7" ht="15.75">
      <c r="A36" s="3">
        <v>31</v>
      </c>
      <c r="B36" s="7">
        <f>C36*4.1868</f>
        <v>12.14172</v>
      </c>
      <c r="C36" s="11">
        <v>2.9</v>
      </c>
      <c r="D36" s="7">
        <f>E36*4.1868</f>
        <v>12.5604</v>
      </c>
      <c r="E36" s="11">
        <v>3</v>
      </c>
      <c r="F36" s="7">
        <f t="shared" si="2"/>
        <v>0.10000000000000009</v>
      </c>
      <c r="G36" s="8"/>
    </row>
    <row r="37" spans="1:7" ht="15.75">
      <c r="A37" s="3">
        <v>32</v>
      </c>
      <c r="B37" s="7">
        <v>0</v>
      </c>
      <c r="C37" s="13">
        <f>78.184/4.1868</f>
        <v>18.673927581924143</v>
      </c>
      <c r="D37" s="7">
        <v>0</v>
      </c>
      <c r="E37" s="13">
        <f>78.215/4.1868</f>
        <v>18.681331804719598</v>
      </c>
      <c r="F37" s="7">
        <f t="shared" si="2"/>
        <v>0.007404222795454274</v>
      </c>
      <c r="G37" s="8"/>
    </row>
    <row r="38" spans="1:7" ht="15.75">
      <c r="A38" s="3">
        <v>33</v>
      </c>
      <c r="B38" s="7">
        <f>C38*4.1868</f>
        <v>7.9549199999999995</v>
      </c>
      <c r="C38" s="11">
        <v>1.9</v>
      </c>
      <c r="D38" s="7">
        <f>E38*4.1868</f>
        <v>8.3736</v>
      </c>
      <c r="E38" s="11">
        <v>2</v>
      </c>
      <c r="F38" s="7">
        <f t="shared" si="2"/>
        <v>0.10000000000000009</v>
      </c>
      <c r="G38" s="8"/>
    </row>
    <row r="39" spans="1:7" ht="15.75">
      <c r="A39" s="3">
        <v>34</v>
      </c>
      <c r="B39" s="7">
        <v>0</v>
      </c>
      <c r="C39" s="12">
        <v>8</v>
      </c>
      <c r="D39" s="7">
        <f>E39*4.1868</f>
        <v>35.16912</v>
      </c>
      <c r="E39" s="12">
        <v>8.4</v>
      </c>
      <c r="F39" s="7">
        <f t="shared" si="2"/>
        <v>0.40000000000000036</v>
      </c>
      <c r="G39" s="8"/>
    </row>
    <row r="40" spans="1:7" ht="15.75">
      <c r="A40" s="3">
        <v>35</v>
      </c>
      <c r="B40" s="7">
        <v>0</v>
      </c>
      <c r="C40" s="13">
        <v>4.123</v>
      </c>
      <c r="D40" s="7">
        <v>0</v>
      </c>
      <c r="E40" s="13">
        <v>4.209</v>
      </c>
      <c r="F40" s="7">
        <f t="shared" si="2"/>
        <v>0.08599999999999941</v>
      </c>
      <c r="G40" s="8"/>
    </row>
    <row r="41" spans="1:7" ht="15.75">
      <c r="A41" s="3">
        <v>36</v>
      </c>
      <c r="B41" s="7">
        <v>0</v>
      </c>
      <c r="C41" s="11">
        <f>13.759/4.1868</f>
        <v>3.286280691697717</v>
      </c>
      <c r="D41" s="7">
        <v>0</v>
      </c>
      <c r="E41" s="11">
        <f>14.2962/4.1868</f>
        <v>3.4145887073660077</v>
      </c>
      <c r="F41" s="7">
        <f t="shared" si="2"/>
        <v>0.12830801566829075</v>
      </c>
      <c r="G41" s="8"/>
    </row>
    <row r="42" spans="1:7" ht="15.75">
      <c r="A42" s="3">
        <v>37</v>
      </c>
      <c r="B42" s="7">
        <f>C42*4.1868</f>
        <v>22.60872</v>
      </c>
      <c r="C42" s="11">
        <v>5.4</v>
      </c>
      <c r="D42" s="7">
        <f>E42*4.1868</f>
        <v>23.0274</v>
      </c>
      <c r="E42" s="11">
        <v>5.5</v>
      </c>
      <c r="F42" s="7">
        <f t="shared" si="2"/>
        <v>0.09999999999999964</v>
      </c>
      <c r="G42" s="8"/>
    </row>
    <row r="43" spans="1:7" ht="15.75">
      <c r="A43" s="3">
        <v>38</v>
      </c>
      <c r="B43" s="7">
        <v>0</v>
      </c>
      <c r="C43" s="11">
        <f>36.182/4.1868</f>
        <v>8.641922231776059</v>
      </c>
      <c r="D43" s="7">
        <f>E43*4.1868</f>
        <v>37.861</v>
      </c>
      <c r="E43" s="11">
        <f>37.861/4.1868</f>
        <v>9.042944492213623</v>
      </c>
      <c r="F43" s="7">
        <f t="shared" si="2"/>
        <v>0.40102226043756417</v>
      </c>
      <c r="G43" s="8"/>
    </row>
    <row r="44" spans="1:7" ht="15.75">
      <c r="A44" s="3">
        <v>39</v>
      </c>
      <c r="B44" s="7">
        <f>C44*4.1868</f>
        <v>29.19078828</v>
      </c>
      <c r="C44" s="13">
        <v>6.9721</v>
      </c>
      <c r="D44" s="7">
        <f>E44*4.1868</f>
        <v>29.4625116</v>
      </c>
      <c r="E44" s="13">
        <v>7.037</v>
      </c>
      <c r="F44" s="7">
        <f t="shared" si="2"/>
        <v>0.06489999999999974</v>
      </c>
      <c r="G44" s="8"/>
    </row>
    <row r="45" spans="1:7" ht="15.75">
      <c r="A45" s="3">
        <v>40</v>
      </c>
      <c r="B45" s="7">
        <f>C45*4.1868</f>
        <v>5.44284</v>
      </c>
      <c r="C45" s="13">
        <v>1.3</v>
      </c>
      <c r="D45" s="7">
        <f>E45*4.1868</f>
        <v>5.44284</v>
      </c>
      <c r="E45" s="13">
        <v>1.3</v>
      </c>
      <c r="F45" s="7">
        <f t="shared" si="2"/>
        <v>0</v>
      </c>
      <c r="G45" s="8"/>
    </row>
    <row r="46" spans="1:7" ht="15.75">
      <c r="A46" s="3">
        <v>41</v>
      </c>
      <c r="B46" s="7">
        <f>C46*4.1868</f>
        <v>5.29044048</v>
      </c>
      <c r="C46" s="12">
        <v>1.2636</v>
      </c>
      <c r="D46" s="7">
        <f>E46*4.1868</f>
        <v>5.3147239200000005</v>
      </c>
      <c r="E46" s="12">
        <v>1.2694</v>
      </c>
      <c r="F46" s="7">
        <f t="shared" si="2"/>
        <v>0.005800000000000027</v>
      </c>
      <c r="G46" s="8"/>
    </row>
    <row r="47" spans="1:7" ht="15.75">
      <c r="A47" s="3">
        <v>42</v>
      </c>
      <c r="B47" s="7">
        <v>0</v>
      </c>
      <c r="C47" s="12" t="s">
        <v>9</v>
      </c>
      <c r="D47" s="7">
        <v>0</v>
      </c>
      <c r="E47" s="12" t="s">
        <v>9</v>
      </c>
      <c r="F47" s="7"/>
      <c r="G47" s="8">
        <v>0.533032258064516</v>
      </c>
    </row>
    <row r="48" spans="1:7" ht="15.75">
      <c r="A48" s="3">
        <v>43</v>
      </c>
      <c r="B48" s="7">
        <v>0</v>
      </c>
      <c r="C48" s="12" t="s">
        <v>9</v>
      </c>
      <c r="D48" s="7">
        <v>0</v>
      </c>
      <c r="E48" s="12" t="s">
        <v>9</v>
      </c>
      <c r="F48" s="7"/>
      <c r="G48" s="8">
        <v>0.2985967741935484</v>
      </c>
    </row>
    <row r="49" spans="1:7" ht="15.75">
      <c r="A49" s="3">
        <v>44</v>
      </c>
      <c r="B49" s="7">
        <f>C49*4.1868</f>
        <v>25.9916544</v>
      </c>
      <c r="C49" s="11">
        <v>6.208</v>
      </c>
      <c r="D49" s="7">
        <f>E49*4.1868</f>
        <v>25.9916544</v>
      </c>
      <c r="E49" s="11">
        <v>6.208</v>
      </c>
      <c r="F49" s="7">
        <f t="shared" si="2"/>
        <v>0</v>
      </c>
      <c r="G49" s="8"/>
    </row>
    <row r="50" spans="1:7" ht="15.75">
      <c r="A50" s="3">
        <v>45</v>
      </c>
      <c r="B50" s="7">
        <f>C50*4.1868</f>
        <v>101.624</v>
      </c>
      <c r="C50" s="12">
        <f>101.624/4.1868</f>
        <v>24.272475398872647</v>
      </c>
      <c r="D50" s="7">
        <f>E50*4.1868</f>
        <v>102.466</v>
      </c>
      <c r="E50" s="12">
        <f>102.466/4.1868</f>
        <v>24.473583643833</v>
      </c>
      <c r="F50" s="7">
        <f t="shared" si="2"/>
        <v>0.20110824496035207</v>
      </c>
      <c r="G50" s="8"/>
    </row>
    <row r="51" spans="1:7" ht="15.75">
      <c r="A51" s="3">
        <v>46</v>
      </c>
      <c r="B51" s="7">
        <f>C51*4.1868</f>
        <v>4.5719856000000005</v>
      </c>
      <c r="C51" s="11">
        <v>1.092</v>
      </c>
      <c r="D51" s="7">
        <f>E51*4.1868</f>
        <v>4.5719856000000005</v>
      </c>
      <c r="E51" s="11">
        <v>1.092</v>
      </c>
      <c r="F51" s="7">
        <f t="shared" si="2"/>
        <v>0</v>
      </c>
      <c r="G51" s="8"/>
    </row>
    <row r="52" spans="1:7" ht="15.75">
      <c r="A52" s="3">
        <v>47</v>
      </c>
      <c r="B52" s="7">
        <v>0</v>
      </c>
      <c r="C52" s="12" t="s">
        <v>9</v>
      </c>
      <c r="D52" s="7">
        <v>0</v>
      </c>
      <c r="E52" s="12" t="s">
        <v>9</v>
      </c>
      <c r="F52" s="7"/>
      <c r="G52" s="8">
        <v>0.3265645161290323</v>
      </c>
    </row>
    <row r="53" spans="1:7" ht="15.75">
      <c r="A53" s="3">
        <v>48</v>
      </c>
      <c r="B53" s="7">
        <f>C53*4.1868</f>
        <v>0</v>
      </c>
      <c r="C53" s="12">
        <v>0</v>
      </c>
      <c r="D53" s="7">
        <f aca="true" t="shared" si="5" ref="D53:D62">E53*4.1868</f>
        <v>0.09462167999999999</v>
      </c>
      <c r="E53" s="12">
        <v>0.0226</v>
      </c>
      <c r="F53" s="7">
        <f t="shared" si="2"/>
        <v>0.0226</v>
      </c>
      <c r="G53" s="8"/>
    </row>
    <row r="54" spans="1:7" ht="15.75">
      <c r="A54" s="3">
        <v>49</v>
      </c>
      <c r="B54" s="7">
        <f>C54*4.1868</f>
        <v>27.587</v>
      </c>
      <c r="C54" s="11">
        <f>27.587/4.1868</f>
        <v>6.589041750262731</v>
      </c>
      <c r="D54" s="7">
        <f t="shared" si="5"/>
        <v>27.587</v>
      </c>
      <c r="E54" s="11">
        <f>27.587/4.1868</f>
        <v>6.589041750262731</v>
      </c>
      <c r="F54" s="7">
        <f t="shared" si="2"/>
        <v>0</v>
      </c>
      <c r="G54" s="8"/>
    </row>
    <row r="55" spans="1:7" ht="15.75">
      <c r="A55" s="3">
        <v>50</v>
      </c>
      <c r="B55" s="7">
        <f>C55*4.1868</f>
        <v>5.14934532</v>
      </c>
      <c r="C55" s="12">
        <v>1.2299</v>
      </c>
      <c r="D55" s="7">
        <f t="shared" si="5"/>
        <v>5.14934532</v>
      </c>
      <c r="E55" s="12">
        <v>1.2299</v>
      </c>
      <c r="F55" s="7">
        <f t="shared" si="2"/>
        <v>0</v>
      </c>
      <c r="G55" s="8"/>
    </row>
    <row r="56" spans="1:7" ht="15.75">
      <c r="A56" s="3">
        <v>51</v>
      </c>
      <c r="B56" s="7">
        <f>C56*4.1868</f>
        <v>6.824065319999999</v>
      </c>
      <c r="C56" s="11">
        <v>1.6299</v>
      </c>
      <c r="D56" s="7">
        <f t="shared" si="5"/>
        <v>6.82532136</v>
      </c>
      <c r="E56" s="11">
        <v>1.6302</v>
      </c>
      <c r="F56" s="7">
        <f t="shared" si="2"/>
        <v>0.000300000000000189</v>
      </c>
      <c r="G56" s="8"/>
    </row>
    <row r="57" spans="1:7" ht="15.75">
      <c r="A57" s="3">
        <v>52</v>
      </c>
      <c r="B57" s="7">
        <v>0</v>
      </c>
      <c r="C57" s="11">
        <v>1.6</v>
      </c>
      <c r="D57" s="7">
        <f t="shared" si="5"/>
        <v>6.69888</v>
      </c>
      <c r="E57" s="11">
        <v>1.6</v>
      </c>
      <c r="F57" s="7">
        <f t="shared" si="2"/>
        <v>0</v>
      </c>
      <c r="G57" s="8"/>
    </row>
    <row r="58" spans="1:7" ht="15.75">
      <c r="A58" s="3">
        <v>53</v>
      </c>
      <c r="B58" s="7">
        <f>C58*4.1868</f>
        <v>69.418</v>
      </c>
      <c r="C58" s="11">
        <f>69.418/4.1868</f>
        <v>16.580204452087514</v>
      </c>
      <c r="D58" s="7">
        <f t="shared" si="5"/>
        <v>69.535</v>
      </c>
      <c r="E58" s="11">
        <f>69.535/4.1868</f>
        <v>16.60814942199293</v>
      </c>
      <c r="F58" s="7">
        <f t="shared" si="2"/>
        <v>0.027944969905416173</v>
      </c>
      <c r="G58" s="8"/>
    </row>
    <row r="59" spans="1:7" ht="15.75">
      <c r="A59" s="3">
        <v>54</v>
      </c>
      <c r="B59" s="7">
        <f>C59*4.1868</f>
        <v>0</v>
      </c>
      <c r="C59" s="13">
        <v>0</v>
      </c>
      <c r="D59" s="7">
        <f t="shared" si="5"/>
        <v>0</v>
      </c>
      <c r="E59" s="13">
        <v>0</v>
      </c>
      <c r="F59" s="7">
        <f t="shared" si="2"/>
        <v>0</v>
      </c>
      <c r="G59" s="8"/>
    </row>
    <row r="60" spans="1:7" ht="15.75">
      <c r="A60" s="3">
        <v>55</v>
      </c>
      <c r="B60" s="7">
        <f>C60*4.1868</f>
        <v>25.95816</v>
      </c>
      <c r="C60" s="11">
        <v>6.2</v>
      </c>
      <c r="D60" s="7">
        <f t="shared" si="5"/>
        <v>25.95816</v>
      </c>
      <c r="E60" s="11">
        <v>6.2</v>
      </c>
      <c r="F60" s="7">
        <f t="shared" si="2"/>
        <v>0</v>
      </c>
      <c r="G60" s="8"/>
    </row>
    <row r="61" spans="1:7" ht="15.75">
      <c r="A61" s="3">
        <v>56</v>
      </c>
      <c r="B61" s="7">
        <f>C61*4.1868</f>
        <v>11.112255464616</v>
      </c>
      <c r="C61" s="11">
        <f>3086.9*0.0008598</f>
        <v>2.65411662</v>
      </c>
      <c r="D61" s="7">
        <f t="shared" si="5"/>
        <v>11.173092264431999</v>
      </c>
      <c r="E61" s="11">
        <f>3103.8*0.0008598</f>
        <v>2.66864724</v>
      </c>
      <c r="F61" s="7">
        <f t="shared" si="2"/>
        <v>0.014530619999999939</v>
      </c>
      <c r="G61" s="8"/>
    </row>
    <row r="62" spans="1:7" ht="15.75">
      <c r="A62" s="3">
        <v>57</v>
      </c>
      <c r="B62" s="7">
        <f>C62*4.1868</f>
        <v>0</v>
      </c>
      <c r="C62" s="11">
        <v>0</v>
      </c>
      <c r="D62" s="7">
        <f t="shared" si="5"/>
        <v>0</v>
      </c>
      <c r="E62" s="11">
        <v>0</v>
      </c>
      <c r="F62" s="7">
        <f t="shared" si="2"/>
        <v>0</v>
      </c>
      <c r="G62" s="8"/>
    </row>
    <row r="63" spans="1:7" ht="15.75">
      <c r="A63" s="3">
        <v>58</v>
      </c>
      <c r="B63" s="7">
        <f aca="true" t="shared" si="6" ref="B63:B68">C63*4.1868</f>
        <v>3.7095048</v>
      </c>
      <c r="C63" s="11">
        <v>0.886</v>
      </c>
      <c r="D63" s="7">
        <f aca="true" t="shared" si="7" ref="D63:D68">E63*4.1868</f>
        <v>3.7095048</v>
      </c>
      <c r="E63" s="11">
        <v>0.886</v>
      </c>
      <c r="F63" s="7">
        <f t="shared" si="2"/>
        <v>0</v>
      </c>
      <c r="G63" s="8"/>
    </row>
    <row r="64" spans="1:7" ht="15.75">
      <c r="A64" s="3">
        <v>59</v>
      </c>
      <c r="B64" s="7">
        <v>0</v>
      </c>
      <c r="C64" s="12" t="s">
        <v>9</v>
      </c>
      <c r="D64" s="7">
        <v>0</v>
      </c>
      <c r="E64" s="12" t="s">
        <v>9</v>
      </c>
      <c r="F64" s="7"/>
      <c r="G64" s="8">
        <v>0.3282096774193548</v>
      </c>
    </row>
    <row r="65" spans="1:7" ht="15.75">
      <c r="A65" s="3">
        <v>60</v>
      </c>
      <c r="B65" s="7">
        <f t="shared" si="6"/>
        <v>11.04812784</v>
      </c>
      <c r="C65" s="11">
        <v>2.6388</v>
      </c>
      <c r="D65" s="7">
        <f t="shared" si="7"/>
        <v>11.42242776</v>
      </c>
      <c r="E65" s="11">
        <v>2.7282</v>
      </c>
      <c r="F65" s="7">
        <f t="shared" si="2"/>
        <v>0.08940000000000037</v>
      </c>
      <c r="G65" s="8"/>
    </row>
    <row r="66" spans="1:7" ht="15.75">
      <c r="A66" s="3">
        <v>61</v>
      </c>
      <c r="B66" s="7">
        <f t="shared" si="6"/>
        <v>67.291</v>
      </c>
      <c r="C66" s="11">
        <f>67.291/4.1868</f>
        <v>16.072179229960827</v>
      </c>
      <c r="D66" s="7">
        <f t="shared" si="7"/>
        <v>67.844</v>
      </c>
      <c r="E66" s="11">
        <f>67.844/4.1868</f>
        <v>16.204261010795832</v>
      </c>
      <c r="F66" s="7">
        <f t="shared" si="2"/>
        <v>0.132081780835005</v>
      </c>
      <c r="G66" s="8"/>
    </row>
    <row r="67" spans="1:7" ht="15.75">
      <c r="A67" s="3">
        <v>62</v>
      </c>
      <c r="B67" s="7">
        <f t="shared" si="6"/>
        <v>99.638</v>
      </c>
      <c r="C67" s="11">
        <f>99.638/4.1868</f>
        <v>23.798127448170444</v>
      </c>
      <c r="D67" s="7">
        <f t="shared" si="7"/>
        <v>101.673</v>
      </c>
      <c r="E67" s="11">
        <f>101.673/4.1868</f>
        <v>24.284178847807397</v>
      </c>
      <c r="F67" s="7">
        <f t="shared" si="2"/>
        <v>0.48605139963695265</v>
      </c>
      <c r="G67" s="8"/>
    </row>
    <row r="68" spans="1:7" ht="15.75">
      <c r="A68" s="3">
        <v>63</v>
      </c>
      <c r="B68" s="7">
        <f t="shared" si="6"/>
        <v>35.420328000000005</v>
      </c>
      <c r="C68" s="13">
        <v>8.46</v>
      </c>
      <c r="D68" s="7">
        <f t="shared" si="7"/>
        <v>36.299555999999995</v>
      </c>
      <c r="E68" s="13">
        <v>8.67</v>
      </c>
      <c r="F68" s="7">
        <f t="shared" si="2"/>
        <v>0.20999999999999908</v>
      </c>
      <c r="G68" s="8"/>
    </row>
    <row r="69" spans="1:7" ht="15.75">
      <c r="A69" s="3">
        <v>64</v>
      </c>
      <c r="B69" s="7">
        <v>0</v>
      </c>
      <c r="C69" s="12">
        <v>0</v>
      </c>
      <c r="D69" s="7">
        <f>E69*4.1868</f>
        <v>1.350243</v>
      </c>
      <c r="E69" s="12">
        <v>0.3225</v>
      </c>
      <c r="F69" s="7">
        <f t="shared" si="2"/>
        <v>0.3225</v>
      </c>
      <c r="G69" s="8"/>
    </row>
    <row r="70" spans="1:7" ht="15.75">
      <c r="A70" s="3">
        <v>65</v>
      </c>
      <c r="B70" s="7">
        <f aca="true" t="shared" si="8" ref="B70:B78">C70*4.1868</f>
        <v>6.2802</v>
      </c>
      <c r="C70" s="11">
        <v>1.5</v>
      </c>
      <c r="D70" s="7">
        <f aca="true" t="shared" si="9" ref="D70:D78">E70*4.1868</f>
        <v>6.2802</v>
      </c>
      <c r="E70" s="11">
        <v>1.5</v>
      </c>
      <c r="F70" s="7">
        <f aca="true" t="shared" si="10" ref="F70:F133">E70-C70</f>
        <v>0</v>
      </c>
      <c r="G70" s="8"/>
    </row>
    <row r="71" spans="1:7" ht="15.75">
      <c r="A71" s="3">
        <v>66</v>
      </c>
      <c r="B71" s="7">
        <f t="shared" si="8"/>
        <v>46.988456400000004</v>
      </c>
      <c r="C71" s="11">
        <v>11.223</v>
      </c>
      <c r="D71" s="7">
        <f t="shared" si="9"/>
        <v>46.988456400000004</v>
      </c>
      <c r="E71" s="11">
        <v>11.223</v>
      </c>
      <c r="F71" s="7">
        <f t="shared" si="10"/>
        <v>0</v>
      </c>
      <c r="G71" s="8"/>
    </row>
    <row r="72" spans="1:7" ht="15.75">
      <c r="A72" s="3">
        <v>67</v>
      </c>
      <c r="B72" s="7">
        <f t="shared" si="8"/>
        <v>4.789699199999999</v>
      </c>
      <c r="C72" s="11">
        <v>1.144</v>
      </c>
      <c r="D72" s="7">
        <f t="shared" si="9"/>
        <v>4.789699199999999</v>
      </c>
      <c r="E72" s="11">
        <v>1.144</v>
      </c>
      <c r="F72" s="7">
        <f t="shared" si="10"/>
        <v>0</v>
      </c>
      <c r="G72" s="8"/>
    </row>
    <row r="73" spans="1:7" ht="15.75">
      <c r="A73" s="3">
        <v>68</v>
      </c>
      <c r="B73" s="7">
        <f t="shared" si="8"/>
        <v>61.882</v>
      </c>
      <c r="C73" s="11">
        <f>61.882/4.1868</f>
        <v>14.780261775102703</v>
      </c>
      <c r="D73" s="7">
        <f t="shared" si="9"/>
        <v>61.882</v>
      </c>
      <c r="E73" s="11">
        <f>61.882/4.1868</f>
        <v>14.780261775102703</v>
      </c>
      <c r="F73" s="7">
        <f t="shared" si="10"/>
        <v>0</v>
      </c>
      <c r="G73" s="8"/>
    </row>
    <row r="74" spans="1:7" ht="15.75">
      <c r="A74" s="3">
        <v>69</v>
      </c>
      <c r="B74" s="7">
        <v>0</v>
      </c>
      <c r="C74" s="12" t="s">
        <v>9</v>
      </c>
      <c r="D74" s="7">
        <v>0</v>
      </c>
      <c r="E74" s="12" t="s">
        <v>9</v>
      </c>
      <c r="F74" s="7"/>
      <c r="G74" s="8">
        <v>0.533032258064516</v>
      </c>
    </row>
    <row r="75" spans="1:7" ht="15.75">
      <c r="A75" s="3">
        <v>70</v>
      </c>
      <c r="B75" s="7">
        <f t="shared" si="8"/>
        <v>0.5275368</v>
      </c>
      <c r="C75" s="12">
        <v>0.126</v>
      </c>
      <c r="D75" s="7">
        <f t="shared" si="9"/>
        <v>0.5275368</v>
      </c>
      <c r="E75" s="12">
        <v>0.126</v>
      </c>
      <c r="F75" s="7">
        <f t="shared" si="10"/>
        <v>0</v>
      </c>
      <c r="G75" s="8"/>
    </row>
    <row r="76" spans="1:7" ht="15.75">
      <c r="A76" s="3">
        <v>71</v>
      </c>
      <c r="B76" s="7">
        <f t="shared" si="8"/>
        <v>54.574937999999996</v>
      </c>
      <c r="C76" s="11">
        <v>13.035</v>
      </c>
      <c r="D76" s="7">
        <f t="shared" si="9"/>
        <v>55.4583528</v>
      </c>
      <c r="E76" s="11">
        <v>13.246</v>
      </c>
      <c r="F76" s="7">
        <f t="shared" si="10"/>
        <v>0.2110000000000003</v>
      </c>
      <c r="G76" s="8"/>
    </row>
    <row r="77" spans="1:7" ht="15.75">
      <c r="A77" s="3">
        <v>72</v>
      </c>
      <c r="B77" s="7">
        <f t="shared" si="8"/>
        <v>48.8515824</v>
      </c>
      <c r="C77" s="13">
        <v>11.668</v>
      </c>
      <c r="D77" s="7">
        <f t="shared" si="9"/>
        <v>49.1362848</v>
      </c>
      <c r="E77" s="13">
        <v>11.736</v>
      </c>
      <c r="F77" s="7">
        <f t="shared" si="10"/>
        <v>0.06800000000000139</v>
      </c>
      <c r="G77" s="8"/>
    </row>
    <row r="78" spans="1:7" ht="15.75">
      <c r="A78" s="3">
        <v>73</v>
      </c>
      <c r="B78" s="7">
        <f t="shared" si="8"/>
        <v>4.35385332</v>
      </c>
      <c r="C78" s="11">
        <v>1.0399</v>
      </c>
      <c r="D78" s="7">
        <f t="shared" si="9"/>
        <v>4.37269392</v>
      </c>
      <c r="E78" s="11">
        <v>1.0444</v>
      </c>
      <c r="F78" s="7">
        <f t="shared" si="10"/>
        <v>0.0044999999999999485</v>
      </c>
      <c r="G78" s="8"/>
    </row>
    <row r="79" spans="1:7" ht="15.75">
      <c r="A79" s="3">
        <v>74</v>
      </c>
      <c r="B79" s="7">
        <v>0</v>
      </c>
      <c r="C79" s="11">
        <v>4.014</v>
      </c>
      <c r="D79" s="7">
        <v>0</v>
      </c>
      <c r="E79" s="11">
        <v>4.014</v>
      </c>
      <c r="F79" s="7">
        <f t="shared" si="10"/>
        <v>0</v>
      </c>
      <c r="G79" s="8"/>
    </row>
    <row r="80" spans="1:7" ht="15.75">
      <c r="A80" s="3">
        <v>75</v>
      </c>
      <c r="B80" s="7">
        <f aca="true" t="shared" si="11" ref="B80:B90">C80*4.1868</f>
        <v>13.343331599999999</v>
      </c>
      <c r="C80" s="12">
        <v>3.187</v>
      </c>
      <c r="D80" s="7">
        <f aca="true" t="shared" si="12" ref="D80:D90">E80*4.1868</f>
        <v>13.946230799999999</v>
      </c>
      <c r="E80" s="12">
        <v>3.331</v>
      </c>
      <c r="F80" s="7">
        <f t="shared" si="10"/>
        <v>0.14400000000000013</v>
      </c>
      <c r="G80" s="8"/>
    </row>
    <row r="81" spans="1:7" ht="15.75">
      <c r="A81" s="3">
        <v>76</v>
      </c>
      <c r="B81" s="7">
        <f t="shared" si="11"/>
        <v>10.88568</v>
      </c>
      <c r="C81" s="11">
        <v>2.6</v>
      </c>
      <c r="D81" s="7">
        <f t="shared" si="12"/>
        <v>10.88568</v>
      </c>
      <c r="E81" s="11">
        <v>2.6</v>
      </c>
      <c r="F81" s="7">
        <f t="shared" si="10"/>
        <v>0</v>
      </c>
      <c r="G81" s="8"/>
    </row>
    <row r="82" spans="1:7" ht="15.75">
      <c r="A82" s="3">
        <v>77</v>
      </c>
      <c r="B82" s="7">
        <f t="shared" si="11"/>
        <v>36.006479999999996</v>
      </c>
      <c r="C82" s="11">
        <v>8.6</v>
      </c>
      <c r="D82" s="7">
        <f t="shared" si="12"/>
        <v>38.09988</v>
      </c>
      <c r="E82" s="11">
        <v>9.1</v>
      </c>
      <c r="F82" s="7">
        <f t="shared" si="10"/>
        <v>0.5</v>
      </c>
      <c r="G82" s="8"/>
    </row>
    <row r="83" spans="1:7" ht="15.75">
      <c r="A83" s="3">
        <v>78</v>
      </c>
      <c r="B83" s="7">
        <f t="shared" si="11"/>
        <v>41.867999999999995</v>
      </c>
      <c r="C83" s="11">
        <v>10</v>
      </c>
      <c r="D83" s="7">
        <f t="shared" si="12"/>
        <v>41.867999999999995</v>
      </c>
      <c r="E83" s="11">
        <v>10</v>
      </c>
      <c r="F83" s="7">
        <f t="shared" si="10"/>
        <v>0</v>
      </c>
      <c r="G83" s="8"/>
    </row>
    <row r="84" spans="1:7" ht="15.75">
      <c r="A84" s="3">
        <v>79</v>
      </c>
      <c r="B84" s="7">
        <f t="shared" si="11"/>
        <v>1.67472</v>
      </c>
      <c r="C84" s="11">
        <v>0.4</v>
      </c>
      <c r="D84" s="7">
        <f t="shared" si="12"/>
        <v>1.67472</v>
      </c>
      <c r="E84" s="11">
        <v>0.4</v>
      </c>
      <c r="F84" s="7">
        <f t="shared" si="10"/>
        <v>0</v>
      </c>
      <c r="G84" s="8"/>
    </row>
    <row r="85" spans="1:7" ht="15.75">
      <c r="A85" s="3">
        <v>80</v>
      </c>
      <c r="B85" s="7">
        <f t="shared" si="11"/>
        <v>1.4360724</v>
      </c>
      <c r="C85" s="11">
        <v>0.343</v>
      </c>
      <c r="D85" s="7">
        <f t="shared" si="12"/>
        <v>1.4360724</v>
      </c>
      <c r="E85" s="11">
        <v>0.343</v>
      </c>
      <c r="F85" s="7">
        <f t="shared" si="10"/>
        <v>0</v>
      </c>
      <c r="G85" s="8"/>
    </row>
    <row r="86" spans="1:7" ht="15.75">
      <c r="A86" s="3">
        <v>81</v>
      </c>
      <c r="B86" s="7">
        <f t="shared" si="11"/>
        <v>30.7562328</v>
      </c>
      <c r="C86" s="11">
        <v>7.346</v>
      </c>
      <c r="D86" s="7">
        <f t="shared" si="12"/>
        <v>31.028374799999998</v>
      </c>
      <c r="E86" s="11">
        <v>7.411</v>
      </c>
      <c r="F86" s="7">
        <f t="shared" si="10"/>
        <v>0.0649999999999995</v>
      </c>
      <c r="G86" s="8"/>
    </row>
    <row r="87" spans="1:7" ht="15.75">
      <c r="A87" s="3">
        <v>82</v>
      </c>
      <c r="B87" s="7">
        <v>0</v>
      </c>
      <c r="C87" s="12" t="s">
        <v>9</v>
      </c>
      <c r="D87" s="7">
        <v>0</v>
      </c>
      <c r="E87" s="12" t="s">
        <v>9</v>
      </c>
      <c r="F87" s="7"/>
      <c r="G87" s="8">
        <v>0.31175806451612903</v>
      </c>
    </row>
    <row r="88" spans="1:7" ht="15.75">
      <c r="A88" s="3">
        <v>83</v>
      </c>
      <c r="B88" s="7">
        <v>0</v>
      </c>
      <c r="C88" s="12" t="s">
        <v>9</v>
      </c>
      <c r="D88" s="7">
        <v>0</v>
      </c>
      <c r="E88" s="12" t="s">
        <v>9</v>
      </c>
      <c r="F88" s="7"/>
      <c r="G88" s="8">
        <v>0.3257419354838709</v>
      </c>
    </row>
    <row r="89" spans="1:7" ht="15.75">
      <c r="A89" s="3">
        <v>84</v>
      </c>
      <c r="B89" s="7">
        <f t="shared" si="11"/>
        <v>16.7472</v>
      </c>
      <c r="C89" s="11">
        <v>4</v>
      </c>
      <c r="D89" s="7">
        <f t="shared" si="12"/>
        <v>17.165879999999998</v>
      </c>
      <c r="E89" s="11">
        <v>4.1</v>
      </c>
      <c r="F89" s="7">
        <f t="shared" si="10"/>
        <v>0.09999999999999964</v>
      </c>
      <c r="G89" s="8"/>
    </row>
    <row r="90" spans="1:7" ht="15.75">
      <c r="A90" s="3">
        <v>85</v>
      </c>
      <c r="B90" s="7">
        <f t="shared" si="11"/>
        <v>0</v>
      </c>
      <c r="C90" s="11">
        <v>0</v>
      </c>
      <c r="D90" s="7">
        <f t="shared" si="12"/>
        <v>0</v>
      </c>
      <c r="E90" s="11">
        <v>0</v>
      </c>
      <c r="F90" s="7">
        <f t="shared" si="10"/>
        <v>0</v>
      </c>
      <c r="G90" s="8"/>
    </row>
    <row r="91" spans="1:7" ht="15.75">
      <c r="A91" s="3">
        <v>86</v>
      </c>
      <c r="B91" s="7">
        <v>0</v>
      </c>
      <c r="C91" s="11">
        <v>4.6</v>
      </c>
      <c r="D91" s="7">
        <v>0</v>
      </c>
      <c r="E91" s="11">
        <v>4.7</v>
      </c>
      <c r="F91" s="7">
        <f t="shared" si="10"/>
        <v>0.10000000000000053</v>
      </c>
      <c r="G91" s="8"/>
    </row>
    <row r="92" spans="1:7" ht="15.75">
      <c r="A92" s="3">
        <v>87</v>
      </c>
      <c r="B92" s="7">
        <f>C92*4.1868</f>
        <v>25.1208</v>
      </c>
      <c r="C92" s="11">
        <v>6</v>
      </c>
      <c r="D92" s="7">
        <f>E92*4.1868</f>
        <v>25.539479999999998</v>
      </c>
      <c r="E92" s="11">
        <v>6.1</v>
      </c>
      <c r="F92" s="7">
        <f t="shared" si="10"/>
        <v>0.09999999999999964</v>
      </c>
      <c r="G92" s="8"/>
    </row>
    <row r="93" spans="1:7" ht="15.75">
      <c r="A93" s="3">
        <v>88</v>
      </c>
      <c r="B93" s="7">
        <v>0</v>
      </c>
      <c r="C93" s="12" t="s">
        <v>9</v>
      </c>
      <c r="D93" s="7">
        <v>0</v>
      </c>
      <c r="E93" s="12" t="s">
        <v>9</v>
      </c>
      <c r="F93" s="7"/>
      <c r="G93" s="8">
        <v>0.29695161290322575</v>
      </c>
    </row>
    <row r="94" spans="1:7" ht="15.75">
      <c r="A94" s="3">
        <v>89</v>
      </c>
      <c r="B94" s="7">
        <f aca="true" t="shared" si="13" ref="B94:B106">C94*4.1868</f>
        <v>67.899</v>
      </c>
      <c r="C94" s="11">
        <f>67.899/4.1868</f>
        <v>16.217397535110347</v>
      </c>
      <c r="D94" s="7">
        <f aca="true" t="shared" si="14" ref="D94:D106">E94*4.1868</f>
        <v>67.899</v>
      </c>
      <c r="E94" s="11">
        <f>67.899/4.1868</f>
        <v>16.217397535110347</v>
      </c>
      <c r="F94" s="7">
        <f t="shared" si="10"/>
        <v>0</v>
      </c>
      <c r="G94" s="8"/>
    </row>
    <row r="95" spans="1:9" ht="15.75">
      <c r="A95" s="3">
        <v>90</v>
      </c>
      <c r="B95" s="7">
        <f t="shared" si="13"/>
        <v>46.58233679999999</v>
      </c>
      <c r="C95" s="12">
        <v>11.126</v>
      </c>
      <c r="D95" s="7">
        <f t="shared" si="14"/>
        <v>46.63676519999999</v>
      </c>
      <c r="E95" s="12">
        <v>11.139</v>
      </c>
      <c r="F95" s="7">
        <f t="shared" si="10"/>
        <v>0.0129999999999999</v>
      </c>
      <c r="G95" s="8"/>
      <c r="I95" s="15"/>
    </row>
    <row r="96" spans="1:7" ht="15.75">
      <c r="A96" s="3">
        <v>91</v>
      </c>
      <c r="B96" s="7">
        <f t="shared" si="13"/>
        <v>10.466999999999999</v>
      </c>
      <c r="C96" s="11">
        <v>2.5</v>
      </c>
      <c r="D96" s="7">
        <f t="shared" si="14"/>
        <v>11.30436</v>
      </c>
      <c r="E96" s="11">
        <v>2.7</v>
      </c>
      <c r="F96" s="7">
        <f t="shared" si="10"/>
        <v>0.20000000000000018</v>
      </c>
      <c r="G96" s="8"/>
    </row>
    <row r="97" spans="1:7" ht="15.75">
      <c r="A97" s="3">
        <v>92</v>
      </c>
      <c r="B97" s="7">
        <v>0</v>
      </c>
      <c r="C97" s="12" t="s">
        <v>9</v>
      </c>
      <c r="D97" s="7">
        <v>0</v>
      </c>
      <c r="E97" s="12" t="s">
        <v>9</v>
      </c>
      <c r="F97" s="7"/>
      <c r="G97" s="8">
        <v>0.3282096774193548</v>
      </c>
    </row>
    <row r="98" spans="1:7" ht="15.75">
      <c r="A98" s="3">
        <v>93</v>
      </c>
      <c r="B98" s="7">
        <f t="shared" si="13"/>
        <v>0</v>
      </c>
      <c r="C98" s="13">
        <v>0</v>
      </c>
      <c r="D98" s="7">
        <f t="shared" si="14"/>
        <v>0</v>
      </c>
      <c r="E98" s="13">
        <v>0</v>
      </c>
      <c r="F98" s="7">
        <f t="shared" si="10"/>
        <v>0</v>
      </c>
      <c r="G98" s="8"/>
    </row>
    <row r="99" spans="1:7" ht="15.75">
      <c r="A99" s="3">
        <v>94</v>
      </c>
      <c r="B99" s="7">
        <v>0</v>
      </c>
      <c r="C99" s="12" t="s">
        <v>9</v>
      </c>
      <c r="D99" s="7">
        <v>0</v>
      </c>
      <c r="E99" s="12" t="s">
        <v>9</v>
      </c>
      <c r="F99" s="7"/>
      <c r="G99" s="8">
        <v>0.3257419354838709</v>
      </c>
    </row>
    <row r="100" spans="1:7" ht="15.75">
      <c r="A100" s="3">
        <v>95</v>
      </c>
      <c r="B100" s="7">
        <f t="shared" si="13"/>
        <v>0</v>
      </c>
      <c r="C100" s="13">
        <v>0</v>
      </c>
      <c r="D100" s="7">
        <f t="shared" si="14"/>
        <v>0</v>
      </c>
      <c r="E100" s="13">
        <v>0</v>
      </c>
      <c r="F100" s="7">
        <f t="shared" si="10"/>
        <v>0</v>
      </c>
      <c r="G100" s="8"/>
    </row>
    <row r="101" spans="1:7" ht="15.75">
      <c r="A101" s="3">
        <v>96</v>
      </c>
      <c r="B101" s="7">
        <f t="shared" si="13"/>
        <v>22.60872</v>
      </c>
      <c r="C101" s="11">
        <v>5.4</v>
      </c>
      <c r="D101" s="7">
        <f t="shared" si="14"/>
        <v>22.60872</v>
      </c>
      <c r="E101" s="11">
        <v>5.4</v>
      </c>
      <c r="F101" s="7">
        <f t="shared" si="10"/>
        <v>0</v>
      </c>
      <c r="G101" s="8"/>
    </row>
    <row r="102" spans="1:7" ht="15.75">
      <c r="A102" s="3">
        <v>97</v>
      </c>
      <c r="B102" s="7">
        <f t="shared" si="13"/>
        <v>3.0856716</v>
      </c>
      <c r="C102" s="11">
        <v>0.737</v>
      </c>
      <c r="D102" s="7">
        <f t="shared" si="14"/>
        <v>3.0856716</v>
      </c>
      <c r="E102" s="11">
        <v>0.737</v>
      </c>
      <c r="F102" s="7">
        <f t="shared" si="10"/>
        <v>0</v>
      </c>
      <c r="G102" s="8"/>
    </row>
    <row r="103" spans="1:7" ht="15.75">
      <c r="A103" s="3">
        <v>98</v>
      </c>
      <c r="B103" s="7">
        <v>0</v>
      </c>
      <c r="C103" s="12" t="s">
        <v>9</v>
      </c>
      <c r="D103" s="7">
        <v>0</v>
      </c>
      <c r="E103" s="12" t="s">
        <v>9</v>
      </c>
      <c r="F103" s="7"/>
      <c r="G103" s="8">
        <v>0.6885000000000001</v>
      </c>
    </row>
    <row r="104" spans="1:7" ht="15.75">
      <c r="A104" s="3">
        <v>99</v>
      </c>
      <c r="B104" s="7">
        <f t="shared" si="13"/>
        <v>0</v>
      </c>
      <c r="C104" s="12">
        <v>0</v>
      </c>
      <c r="D104" s="7"/>
      <c r="E104" s="12" t="s">
        <v>19</v>
      </c>
      <c r="F104" s="7"/>
      <c r="G104" s="8">
        <v>0.492</v>
      </c>
    </row>
    <row r="105" spans="1:7" ht="15.75">
      <c r="A105" s="3">
        <v>100</v>
      </c>
      <c r="B105" s="7">
        <f t="shared" si="13"/>
        <v>0</v>
      </c>
      <c r="C105" s="12">
        <v>0</v>
      </c>
      <c r="D105" s="7"/>
      <c r="E105" s="12" t="s">
        <v>19</v>
      </c>
      <c r="F105" s="7"/>
      <c r="G105" s="8">
        <v>0.31</v>
      </c>
    </row>
    <row r="106" spans="1:7" ht="15.75">
      <c r="A106" s="3">
        <v>101</v>
      </c>
      <c r="B106" s="7">
        <f t="shared" si="13"/>
        <v>14.2644276</v>
      </c>
      <c r="C106" s="12">
        <v>3.407</v>
      </c>
      <c r="D106" s="7">
        <f t="shared" si="14"/>
        <v>15.41537892</v>
      </c>
      <c r="E106" s="12">
        <v>3.6819</v>
      </c>
      <c r="F106" s="7">
        <f t="shared" si="10"/>
        <v>0.27490000000000014</v>
      </c>
      <c r="G106" s="8"/>
    </row>
    <row r="107" spans="1:7" ht="15.75">
      <c r="A107" s="3">
        <v>102</v>
      </c>
      <c r="B107" s="7">
        <v>0</v>
      </c>
      <c r="C107" s="12" t="s">
        <v>9</v>
      </c>
      <c r="D107" s="7">
        <v>0</v>
      </c>
      <c r="E107" s="12" t="s">
        <v>9</v>
      </c>
      <c r="F107" s="7"/>
      <c r="G107" s="8">
        <v>0.3644032258064515</v>
      </c>
    </row>
    <row r="108" spans="1:7" ht="15.75">
      <c r="A108" s="3">
        <v>103</v>
      </c>
      <c r="B108" s="7">
        <v>0</v>
      </c>
      <c r="C108" s="11">
        <v>4.24</v>
      </c>
      <c r="D108" s="7">
        <v>0</v>
      </c>
      <c r="E108" s="11">
        <v>4.331</v>
      </c>
      <c r="F108" s="7">
        <f t="shared" si="10"/>
        <v>0.09100000000000019</v>
      </c>
      <c r="G108" s="8"/>
    </row>
    <row r="109" spans="1:7" ht="15.75">
      <c r="A109" s="3">
        <v>104</v>
      </c>
      <c r="B109" s="7">
        <v>0</v>
      </c>
      <c r="C109" s="12" t="s">
        <v>9</v>
      </c>
      <c r="D109" s="7">
        <v>0</v>
      </c>
      <c r="E109" s="12" t="s">
        <v>9</v>
      </c>
      <c r="F109" s="7"/>
      <c r="G109" s="8">
        <v>0.32738709677419353</v>
      </c>
    </row>
    <row r="110" spans="1:7" ht="15.75">
      <c r="A110" s="3">
        <v>105</v>
      </c>
      <c r="B110" s="7">
        <v>0</v>
      </c>
      <c r="C110" s="11">
        <v>5.9</v>
      </c>
      <c r="D110" s="7">
        <v>0</v>
      </c>
      <c r="E110" s="11">
        <v>6.3</v>
      </c>
      <c r="F110" s="7">
        <f t="shared" si="10"/>
        <v>0.39999999999999947</v>
      </c>
      <c r="G110" s="8"/>
    </row>
    <row r="111" spans="1:7" ht="15.75">
      <c r="A111" s="3">
        <v>106</v>
      </c>
      <c r="B111" s="7">
        <f>C111*4.1868</f>
        <v>17.2412424</v>
      </c>
      <c r="C111" s="11">
        <v>4.118</v>
      </c>
      <c r="D111" s="7">
        <f>E111*4.1868</f>
        <v>18.4805352</v>
      </c>
      <c r="E111" s="11">
        <v>4.414</v>
      </c>
      <c r="F111" s="7">
        <f t="shared" si="10"/>
        <v>0.2959999999999994</v>
      </c>
      <c r="G111" s="8"/>
    </row>
    <row r="112" spans="1:7" ht="15.75">
      <c r="A112" s="3">
        <v>107</v>
      </c>
      <c r="B112" s="7">
        <v>0</v>
      </c>
      <c r="C112" s="12" t="s">
        <v>9</v>
      </c>
      <c r="D112" s="7">
        <v>0</v>
      </c>
      <c r="E112" s="12" t="s">
        <v>9</v>
      </c>
      <c r="F112" s="7"/>
      <c r="G112" s="8">
        <v>0.6885000000000001</v>
      </c>
    </row>
    <row r="113" spans="1:7" ht="15.75">
      <c r="A113" s="3">
        <v>108</v>
      </c>
      <c r="B113" s="7">
        <f>C113*4.1868</f>
        <v>3.30296652</v>
      </c>
      <c r="C113" s="12">
        <v>0.7889</v>
      </c>
      <c r="D113" s="7">
        <f>E113*4.1868</f>
        <v>3.3130148399999997</v>
      </c>
      <c r="E113" s="12">
        <v>0.7913</v>
      </c>
      <c r="F113" s="7">
        <f t="shared" si="10"/>
        <v>0.0023999999999999577</v>
      </c>
      <c r="G113" s="8"/>
    </row>
    <row r="114" spans="1:7" ht="15.75">
      <c r="A114" s="3">
        <v>109</v>
      </c>
      <c r="B114" s="7">
        <f>C114*4.1868</f>
        <v>8.56493676</v>
      </c>
      <c r="C114" s="12">
        <v>2.0457</v>
      </c>
      <c r="D114" s="7">
        <f>E114*4.1868</f>
        <v>8.7064506</v>
      </c>
      <c r="E114" s="12">
        <v>2.0795</v>
      </c>
      <c r="F114" s="7">
        <f t="shared" si="10"/>
        <v>0.03379999999999983</v>
      </c>
      <c r="G114" s="8"/>
    </row>
    <row r="115" spans="1:7" ht="15.75">
      <c r="A115" s="3">
        <v>110</v>
      </c>
      <c r="B115" s="7">
        <f>C115*4.1868</f>
        <v>14.594347439999998</v>
      </c>
      <c r="C115" s="12">
        <v>3.4858</v>
      </c>
      <c r="D115" s="7">
        <f>E115*4.1868</f>
        <v>15.18929172</v>
      </c>
      <c r="E115" s="12">
        <v>3.6279</v>
      </c>
      <c r="F115" s="7">
        <f t="shared" si="10"/>
        <v>0.14210000000000012</v>
      </c>
      <c r="G115" s="8"/>
    </row>
    <row r="116" spans="1:7" ht="15.75">
      <c r="A116" s="3">
        <v>111</v>
      </c>
      <c r="B116" s="7">
        <v>0</v>
      </c>
      <c r="C116" s="12" t="s">
        <v>9</v>
      </c>
      <c r="D116" s="7">
        <v>0</v>
      </c>
      <c r="E116" s="12" t="s">
        <v>9</v>
      </c>
      <c r="F116" s="7"/>
      <c r="G116" s="8">
        <v>0.36111290322580647</v>
      </c>
    </row>
    <row r="117" spans="1:7" ht="15.75">
      <c r="A117" s="3">
        <v>112</v>
      </c>
      <c r="B117" s="7">
        <v>0</v>
      </c>
      <c r="C117" s="13">
        <v>0</v>
      </c>
      <c r="D117" s="7">
        <v>0</v>
      </c>
      <c r="E117" s="13">
        <v>0.044</v>
      </c>
      <c r="F117" s="7">
        <f t="shared" si="10"/>
        <v>0.044</v>
      </c>
      <c r="G117" s="8"/>
    </row>
    <row r="118" spans="1:7" ht="15.75">
      <c r="A118" s="3">
        <v>113</v>
      </c>
      <c r="B118" s="7">
        <f aca="true" t="shared" si="15" ref="B118:B133">C118*4.1868</f>
        <v>0.6866352</v>
      </c>
      <c r="C118" s="11">
        <v>0.164</v>
      </c>
      <c r="D118" s="7">
        <f aca="true" t="shared" si="16" ref="D118:D133">E118*4.1868</f>
        <v>0.6866352</v>
      </c>
      <c r="E118" s="11">
        <v>0.164</v>
      </c>
      <c r="F118" s="7">
        <f t="shared" si="10"/>
        <v>0</v>
      </c>
      <c r="G118" s="8"/>
    </row>
    <row r="119" spans="1:7" ht="15.75">
      <c r="A119" s="3">
        <v>114</v>
      </c>
      <c r="B119" s="7">
        <f t="shared" si="15"/>
        <v>5.51945844</v>
      </c>
      <c r="C119" s="11">
        <v>1.3183</v>
      </c>
      <c r="D119" s="7">
        <f t="shared" si="16"/>
        <v>5.51945844</v>
      </c>
      <c r="E119" s="11">
        <v>1.3183</v>
      </c>
      <c r="F119" s="7">
        <f t="shared" si="10"/>
        <v>0</v>
      </c>
      <c r="G119" s="8"/>
    </row>
    <row r="120" spans="1:7" ht="15.75">
      <c r="A120" s="3">
        <v>115</v>
      </c>
      <c r="B120" s="7">
        <f t="shared" si="15"/>
        <v>2.1059604</v>
      </c>
      <c r="C120" s="11">
        <v>0.503</v>
      </c>
      <c r="D120" s="7">
        <f t="shared" si="16"/>
        <v>2.1059604</v>
      </c>
      <c r="E120" s="11">
        <v>0.503</v>
      </c>
      <c r="F120" s="7">
        <f t="shared" si="10"/>
        <v>0</v>
      </c>
      <c r="G120" s="8"/>
    </row>
    <row r="121" spans="1:7" ht="15.75">
      <c r="A121" s="3">
        <v>116</v>
      </c>
      <c r="B121" s="7">
        <v>0</v>
      </c>
      <c r="C121" s="12" t="s">
        <v>9</v>
      </c>
      <c r="D121" s="7">
        <v>0</v>
      </c>
      <c r="E121" s="12" t="s">
        <v>9</v>
      </c>
      <c r="F121" s="7"/>
      <c r="G121" s="8">
        <v>0.6868548387096773</v>
      </c>
    </row>
    <row r="122" spans="1:7" ht="15.75">
      <c r="A122" s="3">
        <v>117</v>
      </c>
      <c r="B122" s="7">
        <f t="shared" si="15"/>
        <v>130.636</v>
      </c>
      <c r="C122" s="11">
        <f>130.636/4.1868</f>
        <v>31.20187255182956</v>
      </c>
      <c r="D122" s="7">
        <f t="shared" si="16"/>
        <v>130.938</v>
      </c>
      <c r="E122" s="11">
        <f>130.938/4.1868</f>
        <v>31.274004012611062</v>
      </c>
      <c r="F122" s="7">
        <f t="shared" si="10"/>
        <v>0.07213146078150245</v>
      </c>
      <c r="G122" s="8"/>
    </row>
    <row r="123" spans="1:7" ht="15.75">
      <c r="A123" s="3">
        <v>118</v>
      </c>
      <c r="B123" s="7">
        <f t="shared" si="15"/>
        <v>5.44284</v>
      </c>
      <c r="C123" s="11">
        <v>1.3</v>
      </c>
      <c r="D123" s="7">
        <f t="shared" si="16"/>
        <v>5.86152</v>
      </c>
      <c r="E123" s="11">
        <v>1.4</v>
      </c>
      <c r="F123" s="7">
        <f t="shared" si="10"/>
        <v>0.09999999999999987</v>
      </c>
      <c r="G123" s="8"/>
    </row>
    <row r="124" spans="1:7" ht="15.75">
      <c r="A124" s="3">
        <v>119</v>
      </c>
      <c r="B124" s="7">
        <f t="shared" si="15"/>
        <v>4.9739184</v>
      </c>
      <c r="C124" s="11">
        <v>1.188</v>
      </c>
      <c r="D124" s="7">
        <f t="shared" si="16"/>
        <v>5.1162696</v>
      </c>
      <c r="E124" s="11">
        <v>1.222</v>
      </c>
      <c r="F124" s="7">
        <f t="shared" si="10"/>
        <v>0.03400000000000003</v>
      </c>
      <c r="G124" s="8"/>
    </row>
    <row r="125" spans="1:7" ht="15.75">
      <c r="A125" s="3">
        <v>120</v>
      </c>
      <c r="B125" s="7">
        <f t="shared" si="15"/>
        <v>15.6335112</v>
      </c>
      <c r="C125" s="11">
        <v>3.734</v>
      </c>
      <c r="D125" s="7">
        <f t="shared" si="16"/>
        <v>15.646071599999999</v>
      </c>
      <c r="E125" s="11">
        <v>3.737</v>
      </c>
      <c r="F125" s="7">
        <f t="shared" si="10"/>
        <v>0.0030000000000001137</v>
      </c>
      <c r="G125" s="8"/>
    </row>
    <row r="126" spans="1:7" ht="15.75">
      <c r="A126" s="3">
        <v>121</v>
      </c>
      <c r="B126" s="7">
        <v>0</v>
      </c>
      <c r="C126" s="12" t="s">
        <v>9</v>
      </c>
      <c r="D126" s="7">
        <v>0</v>
      </c>
      <c r="E126" s="12" t="s">
        <v>9</v>
      </c>
      <c r="F126" s="7"/>
      <c r="G126" s="8">
        <v>0.3257419354838709</v>
      </c>
    </row>
    <row r="127" spans="1:7" ht="15.75">
      <c r="A127" s="3">
        <v>122</v>
      </c>
      <c r="B127" s="7">
        <f t="shared" si="15"/>
        <v>0</v>
      </c>
      <c r="C127" s="12">
        <v>0</v>
      </c>
      <c r="D127" s="7">
        <f t="shared" si="16"/>
        <v>0</v>
      </c>
      <c r="E127" s="12">
        <v>0</v>
      </c>
      <c r="F127" s="7">
        <f t="shared" si="10"/>
        <v>0</v>
      </c>
      <c r="G127" s="8"/>
    </row>
    <row r="128" spans="1:7" ht="15.75">
      <c r="A128" s="3">
        <v>123</v>
      </c>
      <c r="B128" s="7">
        <f t="shared" si="15"/>
        <v>47.3401476</v>
      </c>
      <c r="C128" s="11">
        <v>11.307</v>
      </c>
      <c r="D128" s="7">
        <f t="shared" si="16"/>
        <v>47.3401476</v>
      </c>
      <c r="E128" s="11">
        <v>11.307</v>
      </c>
      <c r="F128" s="7">
        <f t="shared" si="10"/>
        <v>0</v>
      </c>
      <c r="G128" s="8"/>
    </row>
    <row r="129" spans="1:7" ht="15.75">
      <c r="A129" s="3">
        <v>124</v>
      </c>
      <c r="B129" s="7">
        <f t="shared" si="15"/>
        <v>7.682778</v>
      </c>
      <c r="C129" s="11">
        <v>1.835</v>
      </c>
      <c r="D129" s="7">
        <f t="shared" si="16"/>
        <v>7.682778</v>
      </c>
      <c r="E129" s="11">
        <v>1.835</v>
      </c>
      <c r="F129" s="7">
        <f t="shared" si="10"/>
        <v>0</v>
      </c>
      <c r="G129" s="8"/>
    </row>
    <row r="130" spans="1:7" ht="15.75">
      <c r="A130" s="3">
        <v>125</v>
      </c>
      <c r="B130" s="7">
        <f t="shared" si="15"/>
        <v>50.2416</v>
      </c>
      <c r="C130" s="11">
        <v>12</v>
      </c>
      <c r="D130" s="7">
        <f t="shared" si="16"/>
        <v>51.91632</v>
      </c>
      <c r="E130" s="11">
        <v>12.4</v>
      </c>
      <c r="F130" s="7">
        <f t="shared" si="10"/>
        <v>0.40000000000000036</v>
      </c>
      <c r="G130" s="8"/>
    </row>
    <row r="131" spans="1:7" ht="15.75">
      <c r="A131" s="3">
        <v>126</v>
      </c>
      <c r="B131" s="7">
        <f t="shared" si="15"/>
        <v>199.082</v>
      </c>
      <c r="C131" s="11">
        <f>199.082/4.1868</f>
        <v>47.54991879239515</v>
      </c>
      <c r="D131" s="7">
        <f t="shared" si="16"/>
        <v>201.102</v>
      </c>
      <c r="E131" s="11">
        <f>201.102/4.1868</f>
        <v>48.03238750358269</v>
      </c>
      <c r="F131" s="7">
        <f t="shared" si="10"/>
        <v>0.4824687111875434</v>
      </c>
      <c r="G131" s="8"/>
    </row>
    <row r="132" spans="1:7" ht="15.75">
      <c r="A132" s="3">
        <v>127</v>
      </c>
      <c r="B132" s="7">
        <f t="shared" si="15"/>
        <v>38.704</v>
      </c>
      <c r="C132" s="11">
        <f>38.704/4.1868</f>
        <v>9.244291583070604</v>
      </c>
      <c r="D132" s="7">
        <f t="shared" si="16"/>
        <v>38.733000000000004</v>
      </c>
      <c r="E132" s="11">
        <f>38.733/4.1868</f>
        <v>9.2512181140728</v>
      </c>
      <c r="F132" s="7">
        <f t="shared" si="10"/>
        <v>0.006926531002196867</v>
      </c>
      <c r="G132" s="8"/>
    </row>
    <row r="133" spans="1:7" ht="15.75">
      <c r="A133" s="3">
        <v>128</v>
      </c>
      <c r="B133" s="7">
        <f t="shared" si="15"/>
        <v>50.377</v>
      </c>
      <c r="C133" s="11">
        <f>50.377/4.1868</f>
        <v>12.032339734403363</v>
      </c>
      <c r="D133" s="7">
        <f t="shared" si="16"/>
        <v>50.377</v>
      </c>
      <c r="E133" s="11">
        <f>50.377/4.1868</f>
        <v>12.032339734403363</v>
      </c>
      <c r="F133" s="7">
        <f t="shared" si="10"/>
        <v>0</v>
      </c>
      <c r="G133" s="8"/>
    </row>
    <row r="134" spans="1:7" ht="15.75">
      <c r="A134" s="3">
        <v>129</v>
      </c>
      <c r="B134" s="7">
        <f>C134*4.1868</f>
        <v>18.0199872</v>
      </c>
      <c r="C134" s="11">
        <v>4.304</v>
      </c>
      <c r="D134" s="7">
        <f>E134*4.1868</f>
        <v>18.0199872</v>
      </c>
      <c r="E134" s="11">
        <v>4.304</v>
      </c>
      <c r="F134" s="7">
        <f aca="true" t="shared" si="17" ref="F134:F157">E134-C134</f>
        <v>0</v>
      </c>
      <c r="G134" s="8"/>
    </row>
    <row r="135" spans="1:7" ht="15.75">
      <c r="A135" s="3">
        <v>130</v>
      </c>
      <c r="B135" s="7">
        <v>0</v>
      </c>
      <c r="C135" s="11">
        <v>3.8</v>
      </c>
      <c r="D135" s="7">
        <v>0</v>
      </c>
      <c r="E135" s="11">
        <v>3.8</v>
      </c>
      <c r="F135" s="7">
        <f t="shared" si="17"/>
        <v>0</v>
      </c>
      <c r="G135" s="8"/>
    </row>
    <row r="136" spans="1:7" ht="15.75">
      <c r="A136" s="3">
        <v>131</v>
      </c>
      <c r="B136" s="7">
        <f>C136*4.1868</f>
        <v>10.927548</v>
      </c>
      <c r="C136" s="11">
        <v>2.61</v>
      </c>
      <c r="D136" s="7">
        <f>E136*4.1868</f>
        <v>10.927548</v>
      </c>
      <c r="E136" s="11">
        <v>2.61</v>
      </c>
      <c r="F136" s="7">
        <f t="shared" si="17"/>
        <v>0</v>
      </c>
      <c r="G136" s="8"/>
    </row>
    <row r="137" spans="1:7" ht="15.75">
      <c r="A137" s="3">
        <v>132</v>
      </c>
      <c r="B137" s="7">
        <f>C137*4.1868</f>
        <v>7.9549199999999995</v>
      </c>
      <c r="C137" s="11">
        <v>1.9</v>
      </c>
      <c r="D137" s="7">
        <f>E137*4.1868</f>
        <v>8.3736</v>
      </c>
      <c r="E137" s="11">
        <v>2</v>
      </c>
      <c r="F137" s="7">
        <f t="shared" si="17"/>
        <v>0.10000000000000009</v>
      </c>
      <c r="G137" s="8"/>
    </row>
    <row r="138" spans="1:7" ht="15.75">
      <c r="A138" s="3">
        <v>133</v>
      </c>
      <c r="B138" s="7">
        <f>C138*4.1868</f>
        <v>12.5604</v>
      </c>
      <c r="C138" s="11">
        <v>3</v>
      </c>
      <c r="D138" s="7">
        <f>E138*4.1868</f>
        <v>12.769739999999999</v>
      </c>
      <c r="E138" s="11">
        <v>3.05</v>
      </c>
      <c r="F138" s="7">
        <f t="shared" si="17"/>
        <v>0.04999999999999982</v>
      </c>
      <c r="G138" s="8"/>
    </row>
    <row r="139" spans="1:7" ht="15.75">
      <c r="A139" s="3">
        <v>134</v>
      </c>
      <c r="B139" s="7">
        <v>0</v>
      </c>
      <c r="C139" s="12">
        <v>3.9076</v>
      </c>
      <c r="D139" s="7">
        <v>0</v>
      </c>
      <c r="E139" s="12">
        <v>4.0386</v>
      </c>
      <c r="F139" s="7">
        <f t="shared" si="17"/>
        <v>0.13099999999999978</v>
      </c>
      <c r="G139" s="8"/>
    </row>
    <row r="140" spans="1:7" ht="15.75">
      <c r="A140" s="3">
        <v>135</v>
      </c>
      <c r="B140" s="7">
        <f>C140*4.1868</f>
        <v>12.5059716</v>
      </c>
      <c r="C140" s="11">
        <v>2.987</v>
      </c>
      <c r="D140" s="7">
        <f>E140*4.1868</f>
        <v>13.7452644</v>
      </c>
      <c r="E140" s="11">
        <v>3.283</v>
      </c>
      <c r="F140" s="7">
        <f t="shared" si="17"/>
        <v>0.2959999999999998</v>
      </c>
      <c r="G140" s="8"/>
    </row>
    <row r="141" spans="1:7" ht="15.75">
      <c r="A141" s="3">
        <v>136</v>
      </c>
      <c r="B141" s="7">
        <v>0</v>
      </c>
      <c r="C141" s="11">
        <v>1.7</v>
      </c>
      <c r="D141" s="7">
        <v>0</v>
      </c>
      <c r="E141" s="11">
        <v>1.7</v>
      </c>
      <c r="F141" s="7">
        <f t="shared" si="17"/>
        <v>0</v>
      </c>
      <c r="G141" s="8"/>
    </row>
    <row r="142" spans="1:7" ht="15.75">
      <c r="A142" s="3">
        <v>137</v>
      </c>
      <c r="B142" s="7">
        <v>0</v>
      </c>
      <c r="C142" s="12" t="s">
        <v>9</v>
      </c>
      <c r="D142" s="7">
        <v>0</v>
      </c>
      <c r="E142" s="12" t="s">
        <v>9</v>
      </c>
      <c r="F142" s="7"/>
      <c r="G142" s="8">
        <v>0.3249193548387097</v>
      </c>
    </row>
    <row r="143" spans="1:7" ht="15.75">
      <c r="A143" s="3">
        <v>138</v>
      </c>
      <c r="B143" s="7">
        <f>C143*4.1868</f>
        <v>8.5913136</v>
      </c>
      <c r="C143" s="11">
        <v>2.052</v>
      </c>
      <c r="D143" s="7">
        <f>E143*4.1868</f>
        <v>8.7797196</v>
      </c>
      <c r="E143" s="11">
        <v>2.097</v>
      </c>
      <c r="F143" s="7">
        <f t="shared" si="17"/>
        <v>0.04499999999999993</v>
      </c>
      <c r="G143" s="8"/>
    </row>
    <row r="144" spans="1:7" ht="15.75">
      <c r="A144" s="3">
        <v>139</v>
      </c>
      <c r="B144" s="7">
        <f>C144*4.1868</f>
        <v>0.41868</v>
      </c>
      <c r="C144" s="11">
        <v>0.1</v>
      </c>
      <c r="D144" s="7">
        <f>E144*4.1868</f>
        <v>0.41868</v>
      </c>
      <c r="E144" s="11">
        <v>0.1</v>
      </c>
      <c r="F144" s="7">
        <f t="shared" si="17"/>
        <v>0</v>
      </c>
      <c r="G144" s="8"/>
    </row>
    <row r="145" spans="1:7" ht="15.75">
      <c r="A145" s="3">
        <v>140</v>
      </c>
      <c r="B145" s="7">
        <v>0</v>
      </c>
      <c r="C145" s="12" t="s">
        <v>9</v>
      </c>
      <c r="D145" s="7">
        <v>0</v>
      </c>
      <c r="E145" s="12" t="s">
        <v>9</v>
      </c>
      <c r="F145" s="7"/>
      <c r="G145" s="8">
        <v>0.32738709677419353</v>
      </c>
    </row>
    <row r="146" spans="1:7" ht="15.75">
      <c r="A146" s="3">
        <v>141</v>
      </c>
      <c r="B146" s="7">
        <f>C146*4.1868</f>
        <v>12.62780748</v>
      </c>
      <c r="C146" s="12">
        <v>3.0161</v>
      </c>
      <c r="D146" s="7">
        <f>E146*4.1868</f>
        <v>12.79821024</v>
      </c>
      <c r="E146" s="12">
        <v>3.0568</v>
      </c>
      <c r="F146" s="7">
        <f t="shared" si="17"/>
        <v>0.04070000000000018</v>
      </c>
      <c r="G146" s="8"/>
    </row>
    <row r="147" spans="1:7" ht="15.75">
      <c r="A147" s="3">
        <v>142</v>
      </c>
      <c r="B147" s="7">
        <f>C147*4.1868</f>
        <v>12.3887412</v>
      </c>
      <c r="C147" s="11">
        <v>2.959</v>
      </c>
      <c r="D147" s="7">
        <f>E147*4.1868</f>
        <v>12.614828399999999</v>
      </c>
      <c r="E147" s="11">
        <v>3.013</v>
      </c>
      <c r="F147" s="7">
        <f t="shared" si="17"/>
        <v>0.053999999999999826</v>
      </c>
      <c r="G147" s="8"/>
    </row>
    <row r="148" spans="1:7" ht="15.75">
      <c r="A148" s="3">
        <v>143</v>
      </c>
      <c r="B148" s="7">
        <f>C148*4.1868</f>
        <v>17.8525152</v>
      </c>
      <c r="C148" s="11">
        <v>4.264</v>
      </c>
      <c r="D148" s="7">
        <f>E148*4.1868</f>
        <v>17.961372</v>
      </c>
      <c r="E148" s="11">
        <v>4.29</v>
      </c>
      <c r="F148" s="7">
        <f t="shared" si="17"/>
        <v>0.0259999999999998</v>
      </c>
      <c r="G148" s="8"/>
    </row>
    <row r="149" spans="1:7" ht="15.75">
      <c r="A149" s="3">
        <v>144</v>
      </c>
      <c r="B149" s="7">
        <f>C149*4.1868</f>
        <v>68.24484</v>
      </c>
      <c r="C149" s="11">
        <v>16.3</v>
      </c>
      <c r="D149" s="7">
        <f>E149*4.1868</f>
        <v>69.0822</v>
      </c>
      <c r="E149" s="11">
        <v>16.5</v>
      </c>
      <c r="F149" s="7">
        <f t="shared" si="17"/>
        <v>0.1999999999999993</v>
      </c>
      <c r="G149" s="8"/>
    </row>
    <row r="150" spans="1:7" ht="15.75">
      <c r="A150" s="3">
        <v>145</v>
      </c>
      <c r="B150" s="7">
        <v>0</v>
      </c>
      <c r="C150" s="11">
        <v>2.386</v>
      </c>
      <c r="D150" s="7">
        <v>0</v>
      </c>
      <c r="E150" s="11">
        <v>2.386</v>
      </c>
      <c r="F150" s="7">
        <f t="shared" si="17"/>
        <v>0</v>
      </c>
      <c r="G150" s="8"/>
    </row>
    <row r="151" spans="1:7" ht="15.75">
      <c r="A151" s="3">
        <v>146</v>
      </c>
      <c r="B151" s="7">
        <f aca="true" t="shared" si="18" ref="B151:B157">C151*4.1868</f>
        <v>65.039</v>
      </c>
      <c r="C151" s="11">
        <f>65.039/4.1868</f>
        <v>15.53429827075571</v>
      </c>
      <c r="D151" s="7">
        <f aca="true" t="shared" si="19" ref="D151:D157">E151*4.1868</f>
        <v>65.055</v>
      </c>
      <c r="E151" s="11">
        <f>65.055/4.1868</f>
        <v>15.53811980510175</v>
      </c>
      <c r="F151" s="7">
        <f t="shared" si="17"/>
        <v>0.0038215343460414886</v>
      </c>
      <c r="G151" s="8"/>
    </row>
    <row r="152" spans="1:7" ht="15.75">
      <c r="A152" s="3">
        <v>147</v>
      </c>
      <c r="B152" s="7">
        <f t="shared" si="18"/>
        <v>0</v>
      </c>
      <c r="C152" s="12">
        <v>0</v>
      </c>
      <c r="D152" s="7">
        <f t="shared" si="19"/>
        <v>0</v>
      </c>
      <c r="E152" s="12">
        <v>0</v>
      </c>
      <c r="F152" s="7">
        <f t="shared" si="17"/>
        <v>0</v>
      </c>
      <c r="G152" s="8"/>
    </row>
    <row r="153" spans="1:7" ht="15.75">
      <c r="A153" s="3">
        <v>148</v>
      </c>
      <c r="B153" s="7">
        <v>0</v>
      </c>
      <c r="C153" s="11" t="s">
        <v>18</v>
      </c>
      <c r="D153" s="7">
        <v>0</v>
      </c>
      <c r="E153" s="11" t="s">
        <v>18</v>
      </c>
      <c r="F153" s="7"/>
      <c r="G153" s="8">
        <v>0.3257419354838709</v>
      </c>
    </row>
    <row r="154" spans="1:7" ht="15.75">
      <c r="A154" s="3">
        <v>149</v>
      </c>
      <c r="B154" s="7">
        <v>0</v>
      </c>
      <c r="C154" s="12" t="s">
        <v>9</v>
      </c>
      <c r="D154" s="7">
        <v>0</v>
      </c>
      <c r="E154" s="12" t="s">
        <v>9</v>
      </c>
      <c r="F154" s="7"/>
      <c r="G154" s="8">
        <v>0.3249193548387097</v>
      </c>
    </row>
    <row r="155" spans="1:7" ht="15.75">
      <c r="A155" s="3">
        <v>150</v>
      </c>
      <c r="B155" s="7">
        <f t="shared" si="18"/>
        <v>16.3578276</v>
      </c>
      <c r="C155" s="13">
        <v>3.907</v>
      </c>
      <c r="D155" s="7">
        <f t="shared" si="19"/>
        <v>16.3578276</v>
      </c>
      <c r="E155" s="13">
        <v>3.907</v>
      </c>
      <c r="F155" s="7">
        <f t="shared" si="17"/>
        <v>0</v>
      </c>
      <c r="G155" s="8"/>
    </row>
    <row r="156" spans="1:7" ht="15.75">
      <c r="A156" s="3">
        <v>151</v>
      </c>
      <c r="B156" s="7">
        <f t="shared" si="18"/>
        <v>1.1429964000000001</v>
      </c>
      <c r="C156" s="11">
        <v>0.273</v>
      </c>
      <c r="D156" s="7">
        <f t="shared" si="19"/>
        <v>1.2057984</v>
      </c>
      <c r="E156" s="11">
        <v>0.288</v>
      </c>
      <c r="F156" s="7">
        <f t="shared" si="17"/>
        <v>0.014999999999999958</v>
      </c>
      <c r="G156" s="8"/>
    </row>
    <row r="157" spans="1:7" ht="15.75">
      <c r="A157" s="3">
        <v>152</v>
      </c>
      <c r="B157" s="7">
        <f t="shared" si="18"/>
        <v>48.98555999999999</v>
      </c>
      <c r="C157" s="11">
        <v>11.7</v>
      </c>
      <c r="D157" s="7">
        <f t="shared" si="19"/>
        <v>49.40424</v>
      </c>
      <c r="E157" s="11">
        <v>11.8</v>
      </c>
      <c r="F157" s="7">
        <f t="shared" si="17"/>
        <v>0.10000000000000142</v>
      </c>
      <c r="G157" s="8"/>
    </row>
    <row r="158" spans="1:7" ht="15.75">
      <c r="A158" s="16" t="s">
        <v>10</v>
      </c>
      <c r="B158" s="16"/>
      <c r="C158" s="16"/>
      <c r="D158" s="16"/>
      <c r="E158" s="16"/>
      <c r="F158" s="18">
        <v>24.582</v>
      </c>
      <c r="G158" s="18"/>
    </row>
    <row r="159" spans="1:7" ht="15.75">
      <c r="A159" s="9" t="s">
        <v>11</v>
      </c>
      <c r="B159" s="9"/>
      <c r="C159" s="10"/>
      <c r="D159" s="9"/>
      <c r="E159" s="10"/>
      <c r="F159" s="19">
        <v>11.941</v>
      </c>
      <c r="G159" s="19"/>
    </row>
    <row r="160" spans="1:9" ht="15.75">
      <c r="A160" s="9" t="s">
        <v>12</v>
      </c>
      <c r="B160" s="9"/>
      <c r="C160" s="10"/>
      <c r="D160" s="9"/>
      <c r="E160" s="10"/>
      <c r="F160" s="19">
        <v>10.464</v>
      </c>
      <c r="G160" s="19"/>
      <c r="I160" s="27"/>
    </row>
    <row r="161" spans="1:7" ht="15.75">
      <c r="A161" s="16" t="s">
        <v>13</v>
      </c>
      <c r="B161" s="16"/>
      <c r="C161" s="16"/>
      <c r="D161" s="16"/>
      <c r="E161" s="16"/>
      <c r="F161" s="20">
        <v>2.177</v>
      </c>
      <c r="G161" s="20"/>
    </row>
    <row r="162" spans="1:7" ht="15.75">
      <c r="A162" s="16" t="s">
        <v>14</v>
      </c>
      <c r="B162" s="16"/>
      <c r="C162" s="16"/>
      <c r="D162" s="16"/>
      <c r="E162" s="16"/>
      <c r="F162" s="17">
        <f>F161/7533.9</f>
        <v>0.00028896056491325875</v>
      </c>
      <c r="G162" s="17"/>
    </row>
  </sheetData>
  <sheetProtection selectLockedCells="1" selectUnlockedCells="1"/>
  <mergeCells count="17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A162:E162"/>
    <mergeCell ref="F162:G162"/>
    <mergeCell ref="A158:E158"/>
    <mergeCell ref="F158:G158"/>
    <mergeCell ref="F159:G159"/>
    <mergeCell ref="F160:G160"/>
    <mergeCell ref="A161:E161"/>
    <mergeCell ref="F161:G161"/>
  </mergeCells>
  <printOptions/>
  <pageMargins left="0.7" right="0.25972222222222224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2020-11-06T11:25:56Z</dcterms:modified>
  <cp:category/>
  <cp:version/>
  <cp:contentType/>
  <cp:contentStatus/>
</cp:coreProperties>
</file>